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Mardianto\2019\Data Publish Website\Renja 2019 no 4\"/>
    </mc:Choice>
  </mc:AlternateContent>
  <bookViews>
    <workbookView xWindow="120" yWindow="180" windowWidth="15480" windowHeight="9060" tabRatio="576" activeTab="3"/>
  </bookViews>
  <sheets>
    <sheet name="IKM 2018" sheetId="15" r:id="rId1"/>
    <sheet name="no" sheetId="7" r:id="rId2"/>
    <sheet name="TABEL 2.4" sheetId="12" r:id="rId3"/>
    <sheet name="TABEL 4" sheetId="13" r:id="rId4"/>
    <sheet name="FORM RENJA  " sheetId="8" r:id="rId5"/>
    <sheet name="Renja tahun+" sheetId="10" r:id="rId6"/>
    <sheet name="Sheet1" sheetId="14" r:id="rId7"/>
  </sheets>
  <externalReferences>
    <externalReference r:id="rId8"/>
    <externalReference r:id="rId9"/>
    <externalReference r:id="rId10"/>
  </externalReferences>
  <definedNames>
    <definedName name="_Ref251954366" localSheetId="2">'TABEL 2.4'!$A$1</definedName>
    <definedName name="_xlnm.Print_Area" localSheetId="4">'FORM RENJA  '!$A$85:$K$129</definedName>
    <definedName name="_xlnm.Print_Area" localSheetId="0">'IKM 2018'!$A$1:$P$63</definedName>
    <definedName name="_xlnm.Print_Area" localSheetId="1">no!$A$1:$D$23</definedName>
    <definedName name="_xlnm.Print_Area" localSheetId="5">'Renja tahun+'!$A$72:$U$130</definedName>
    <definedName name="_xlnm.Print_Area" localSheetId="2">'TABEL 2.4'!$A$135:$P$195</definedName>
    <definedName name="_xlnm.Print_Area" localSheetId="3">'TABEL 4'!$A$1:$P$68</definedName>
    <definedName name="_xlnm.Print_Titles" localSheetId="3">'TABEL 4'!$1:$5</definedName>
  </definedNames>
  <calcPr calcId="152511" fullCalcOnLoad="1"/>
</workbook>
</file>

<file path=xl/calcChain.xml><?xml version="1.0" encoding="utf-8"?>
<calcChain xmlns="http://schemas.openxmlformats.org/spreadsheetml/2006/main">
  <c r="N123" i="8" l="1"/>
  <c r="N116" i="8"/>
  <c r="M63" i="13"/>
  <c r="M110" i="10" s="1"/>
  <c r="M64" i="13"/>
  <c r="M111" i="10" s="1"/>
  <c r="M65" i="13"/>
  <c r="M112" i="10" s="1"/>
  <c r="M66" i="13"/>
  <c r="M113" i="10" s="1"/>
  <c r="M67" i="13"/>
  <c r="M114" i="10" s="1"/>
  <c r="S67" i="13"/>
  <c r="M62" i="13"/>
  <c r="M56" i="13"/>
  <c r="M104" i="10" s="1"/>
  <c r="M57" i="13"/>
  <c r="M105" i="10" s="1"/>
  <c r="M58" i="13"/>
  <c r="M59" i="13"/>
  <c r="M107" i="10" s="1"/>
  <c r="M60" i="13"/>
  <c r="M108" i="10" s="1"/>
  <c r="M55" i="13"/>
  <c r="H63" i="13"/>
  <c r="F110" i="10" s="1"/>
  <c r="H110" i="10" s="1"/>
  <c r="I110" i="10" s="1"/>
  <c r="H64" i="13"/>
  <c r="C125" i="8" s="1"/>
  <c r="H65" i="13"/>
  <c r="H66" i="13"/>
  <c r="F113" i="10" s="1"/>
  <c r="H113" i="10" s="1"/>
  <c r="I113" i="10" s="1"/>
  <c r="H67" i="13"/>
  <c r="F114" i="10" s="1"/>
  <c r="H114" i="10" s="1"/>
  <c r="I114" i="10" s="1"/>
  <c r="H62" i="13"/>
  <c r="C123" i="8" s="1"/>
  <c r="H56" i="13"/>
  <c r="H57" i="13"/>
  <c r="F105" i="10" s="1"/>
  <c r="H105" i="10" s="1"/>
  <c r="I105" i="10" s="1"/>
  <c r="H58" i="13"/>
  <c r="F106" i="10" s="1"/>
  <c r="H106" i="10" s="1"/>
  <c r="I106" i="10" s="1"/>
  <c r="H59" i="13"/>
  <c r="C120" i="8" s="1"/>
  <c r="H60" i="13"/>
  <c r="H55" i="13"/>
  <c r="F103" i="10" s="1"/>
  <c r="H103" i="10" s="1"/>
  <c r="I103" i="10" s="1"/>
  <c r="O67" i="13"/>
  <c r="S66" i="13"/>
  <c r="O66" i="13"/>
  <c r="O65" i="13"/>
  <c r="Y64" i="13"/>
  <c r="V64" i="13"/>
  <c r="O64" i="13"/>
  <c r="S64" i="13"/>
  <c r="O63" i="13"/>
  <c r="O62" i="13"/>
  <c r="O60" i="13"/>
  <c r="O59" i="13"/>
  <c r="S59" i="13"/>
  <c r="O58" i="13"/>
  <c r="Y57" i="13"/>
  <c r="V57" i="13"/>
  <c r="O57" i="13"/>
  <c r="O56" i="13"/>
  <c r="O55" i="13"/>
  <c r="G165" i="12"/>
  <c r="G178" i="12"/>
  <c r="S60" i="13"/>
  <c r="I180" i="12"/>
  <c r="I181" i="12"/>
  <c r="I182" i="12"/>
  <c r="I183" i="12"/>
  <c r="I184" i="12"/>
  <c r="I179" i="12"/>
  <c r="I173" i="12"/>
  <c r="I174" i="12"/>
  <c r="I175" i="12"/>
  <c r="I176" i="12"/>
  <c r="I177" i="12"/>
  <c r="I172" i="12"/>
  <c r="J178" i="12"/>
  <c r="H178" i="12"/>
  <c r="N184" i="12"/>
  <c r="M184" i="12"/>
  <c r="J184" i="12"/>
  <c r="N183" i="12"/>
  <c r="M183" i="12"/>
  <c r="J183" i="12"/>
  <c r="N182" i="12"/>
  <c r="M182" i="12"/>
  <c r="J182" i="12"/>
  <c r="N181" i="12"/>
  <c r="M181" i="12"/>
  <c r="J181" i="12"/>
  <c r="N180" i="12"/>
  <c r="M180" i="12"/>
  <c r="J180" i="12"/>
  <c r="N179" i="12"/>
  <c r="M179" i="12"/>
  <c r="J179" i="12"/>
  <c r="N177" i="12"/>
  <c r="M177" i="12"/>
  <c r="J177" i="12"/>
  <c r="N176" i="12"/>
  <c r="M176" i="12"/>
  <c r="J176" i="12"/>
  <c r="N175" i="12"/>
  <c r="U175" i="12" s="1"/>
  <c r="M175" i="12"/>
  <c r="J175" i="12"/>
  <c r="N174" i="12"/>
  <c r="U174" i="12" s="1"/>
  <c r="M174" i="12"/>
  <c r="J174" i="12"/>
  <c r="N173" i="12"/>
  <c r="M173" i="12"/>
  <c r="J173" i="12"/>
  <c r="N172" i="12"/>
  <c r="M172" i="12"/>
  <c r="J172" i="12"/>
  <c r="P61" i="13"/>
  <c r="H89" i="10"/>
  <c r="I129" i="8"/>
  <c r="N159" i="12"/>
  <c r="M37" i="13" s="1"/>
  <c r="M50" i="13"/>
  <c r="S50" i="13"/>
  <c r="V51" i="13"/>
  <c r="Y51" i="13"/>
  <c r="M14" i="13"/>
  <c r="S14" i="13"/>
  <c r="M17" i="13"/>
  <c r="S17" i="13"/>
  <c r="M29" i="13"/>
  <c r="H103" i="8"/>
  <c r="M23" i="13"/>
  <c r="M22" i="13" s="1"/>
  <c r="S23" i="13"/>
  <c r="G154" i="12"/>
  <c r="U152" i="12"/>
  <c r="R152" i="12"/>
  <c r="S29" i="13"/>
  <c r="N155" i="12"/>
  <c r="M155" i="12"/>
  <c r="I155" i="12"/>
  <c r="O36" i="15"/>
  <c r="O58" i="15"/>
  <c r="N36" i="15"/>
  <c r="O57" i="15" s="1"/>
  <c r="M36" i="15"/>
  <c r="O56" i="15" s="1"/>
  <c r="L36" i="15"/>
  <c r="L38" i="15" s="1"/>
  <c r="K36" i="15"/>
  <c r="K38" i="15" s="1"/>
  <c r="O54" i="15"/>
  <c r="J36" i="15"/>
  <c r="O53" i="15" s="1"/>
  <c r="I36" i="15"/>
  <c r="O52" i="15"/>
  <c r="H36" i="15"/>
  <c r="O51" i="15" s="1"/>
  <c r="G36" i="15"/>
  <c r="O50" i="15" s="1"/>
  <c r="F36" i="15"/>
  <c r="O49" i="15" s="1"/>
  <c r="E36" i="15"/>
  <c r="O48" i="15" s="1"/>
  <c r="D36" i="15"/>
  <c r="O47" i="15" s="1"/>
  <c r="C36" i="15"/>
  <c r="O46" i="15"/>
  <c r="B36" i="15"/>
  <c r="O45" i="15" s="1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I105" i="8"/>
  <c r="M90" i="10"/>
  <c r="H95" i="8"/>
  <c r="M82" i="10"/>
  <c r="N130" i="10"/>
  <c r="N129" i="10"/>
  <c r="L161" i="12"/>
  <c r="N152" i="12"/>
  <c r="M152" i="12"/>
  <c r="N151" i="12"/>
  <c r="M18" i="13" s="1"/>
  <c r="P83" i="13"/>
  <c r="M151" i="12"/>
  <c r="N150" i="12"/>
  <c r="M150" i="12"/>
  <c r="N149" i="12"/>
  <c r="M16" i="13" s="1"/>
  <c r="M149" i="12"/>
  <c r="N148" i="12"/>
  <c r="M15" i="13" s="1"/>
  <c r="P80" i="13"/>
  <c r="M148" i="12"/>
  <c r="N147" i="12"/>
  <c r="M147" i="12"/>
  <c r="F146" i="12"/>
  <c r="M146" i="12" s="1"/>
  <c r="F12" i="12"/>
  <c r="M12" i="12"/>
  <c r="L21" i="13"/>
  <c r="N146" i="12"/>
  <c r="P91" i="13"/>
  <c r="M104" i="13"/>
  <c r="M100" i="13"/>
  <c r="M91" i="13"/>
  <c r="M87" i="13"/>
  <c r="M78" i="13"/>
  <c r="G78" i="13"/>
  <c r="I78" i="13"/>
  <c r="H79" i="13"/>
  <c r="O79" i="13"/>
  <c r="H80" i="13"/>
  <c r="O80" i="13"/>
  <c r="O81" i="13"/>
  <c r="O82" i="13"/>
  <c r="O83" i="13"/>
  <c r="O84" i="13"/>
  <c r="O85" i="13"/>
  <c r="H88" i="13"/>
  <c r="O88" i="13"/>
  <c r="O92" i="13"/>
  <c r="O93" i="13"/>
  <c r="O94" i="13"/>
  <c r="O95" i="13"/>
  <c r="O96" i="13"/>
  <c r="O97" i="13"/>
  <c r="O101" i="13"/>
  <c r="O106" i="13"/>
  <c r="H95" i="10"/>
  <c r="I95" i="10"/>
  <c r="H94" i="10"/>
  <c r="I94" i="10"/>
  <c r="H92" i="10"/>
  <c r="I92" i="10"/>
  <c r="H102" i="10"/>
  <c r="I102" i="10"/>
  <c r="H101" i="10"/>
  <c r="I101" i="10"/>
  <c r="H100" i="10"/>
  <c r="I100" i="10"/>
  <c r="H99" i="10"/>
  <c r="I99" i="10"/>
  <c r="H98" i="10"/>
  <c r="I98" i="10"/>
  <c r="H97" i="10"/>
  <c r="I97" i="10"/>
  <c r="H87" i="10"/>
  <c r="I87" i="10"/>
  <c r="H86" i="10"/>
  <c r="I86" i="10"/>
  <c r="H85" i="10"/>
  <c r="I85" i="10"/>
  <c r="H84" i="10"/>
  <c r="I84" i="10"/>
  <c r="H83" i="10"/>
  <c r="I83" i="10"/>
  <c r="H82" i="10"/>
  <c r="I82" i="10"/>
  <c r="H81" i="10"/>
  <c r="I81" i="10"/>
  <c r="M163" i="12"/>
  <c r="I163" i="12"/>
  <c r="N163" i="12"/>
  <c r="M45" i="13" s="1"/>
  <c r="N38" i="12" s="1"/>
  <c r="P106" i="13"/>
  <c r="P104" i="13" s="1"/>
  <c r="M162" i="12"/>
  <c r="I162" i="12"/>
  <c r="J161" i="12"/>
  <c r="H161" i="12"/>
  <c r="M159" i="12"/>
  <c r="I159" i="12"/>
  <c r="L158" i="12"/>
  <c r="J158" i="12"/>
  <c r="H158" i="12"/>
  <c r="M171" i="12"/>
  <c r="J171" i="12"/>
  <c r="M170" i="12"/>
  <c r="J170" i="12"/>
  <c r="N170" i="12"/>
  <c r="M53" i="13" s="1"/>
  <c r="M169" i="12"/>
  <c r="J169" i="12"/>
  <c r="M168" i="12"/>
  <c r="J168" i="12"/>
  <c r="N168" i="12"/>
  <c r="M51" i="13" s="1"/>
  <c r="M167" i="12"/>
  <c r="J167" i="12"/>
  <c r="N167" i="12"/>
  <c r="M166" i="12"/>
  <c r="J166" i="12"/>
  <c r="L165" i="12"/>
  <c r="J165" i="12"/>
  <c r="H165" i="12"/>
  <c r="M156" i="12"/>
  <c r="I156" i="12"/>
  <c r="L154" i="12"/>
  <c r="J154" i="12"/>
  <c r="H154" i="12"/>
  <c r="P85" i="13"/>
  <c r="I146" i="12"/>
  <c r="L145" i="12"/>
  <c r="J145" i="12"/>
  <c r="H145" i="12"/>
  <c r="N162" i="12"/>
  <c r="M44" i="13" s="1"/>
  <c r="P105" i="13"/>
  <c r="N171" i="12"/>
  <c r="M54" i="13" s="1"/>
  <c r="N110" i="8"/>
  <c r="G33" i="12"/>
  <c r="G36" i="12"/>
  <c r="G39" i="12" s="1"/>
  <c r="M99" i="12"/>
  <c r="L99" i="12"/>
  <c r="I99" i="12"/>
  <c r="M98" i="12"/>
  <c r="I98" i="12"/>
  <c r="L97" i="12"/>
  <c r="J97" i="12"/>
  <c r="H97" i="12"/>
  <c r="M95" i="12"/>
  <c r="I95" i="12"/>
  <c r="L94" i="12"/>
  <c r="H94" i="12"/>
  <c r="J94" i="12"/>
  <c r="M92" i="12"/>
  <c r="J92" i="12"/>
  <c r="M91" i="12"/>
  <c r="J91" i="12"/>
  <c r="M90" i="12"/>
  <c r="J90" i="12"/>
  <c r="M89" i="12"/>
  <c r="J89" i="12"/>
  <c r="M88" i="12"/>
  <c r="J88" i="12"/>
  <c r="M87" i="12"/>
  <c r="J87" i="12"/>
  <c r="I87" i="12"/>
  <c r="L85" i="12"/>
  <c r="H85" i="12"/>
  <c r="D85" i="12"/>
  <c r="J85" i="12" s="1"/>
  <c r="M83" i="12"/>
  <c r="I83" i="12"/>
  <c r="L82" i="12"/>
  <c r="H82" i="12"/>
  <c r="M80" i="12"/>
  <c r="J80" i="12"/>
  <c r="M79" i="12"/>
  <c r="J79" i="12"/>
  <c r="M78" i="12"/>
  <c r="J78" i="12"/>
  <c r="M77" i="12"/>
  <c r="J77" i="12"/>
  <c r="M76" i="12"/>
  <c r="J76" i="12"/>
  <c r="M75" i="12"/>
  <c r="J75" i="12"/>
  <c r="I74" i="12"/>
  <c r="M73" i="12"/>
  <c r="I73" i="12"/>
  <c r="L72" i="12"/>
  <c r="J72" i="12"/>
  <c r="H72" i="12"/>
  <c r="J82" i="12"/>
  <c r="G11" i="12"/>
  <c r="M37" i="12"/>
  <c r="I26" i="12"/>
  <c r="L38" i="12"/>
  <c r="I12" i="12"/>
  <c r="J33" i="12"/>
  <c r="L33" i="12"/>
  <c r="H33" i="12"/>
  <c r="M34" i="12"/>
  <c r="I38" i="12"/>
  <c r="J30" i="12"/>
  <c r="J27" i="12"/>
  <c r="M31" i="12"/>
  <c r="J31" i="12"/>
  <c r="M30" i="12"/>
  <c r="M29" i="12"/>
  <c r="J29" i="12"/>
  <c r="M28" i="12"/>
  <c r="J28" i="12"/>
  <c r="M27" i="12"/>
  <c r="M26" i="12"/>
  <c r="J26" i="12"/>
  <c r="L24" i="12"/>
  <c r="H24" i="12"/>
  <c r="J24" i="12"/>
  <c r="N34" i="12"/>
  <c r="N33" i="12"/>
  <c r="N30" i="12"/>
  <c r="N22" i="12"/>
  <c r="N21" i="12"/>
  <c r="N15" i="12"/>
  <c r="N17" i="12"/>
  <c r="O19" i="13"/>
  <c r="O18" i="13"/>
  <c r="O17" i="13"/>
  <c r="O16" i="13"/>
  <c r="O15" i="13"/>
  <c r="O14" i="13"/>
  <c r="O13" i="13"/>
  <c r="O54" i="13"/>
  <c r="O53" i="13"/>
  <c r="O52" i="13"/>
  <c r="O51" i="13"/>
  <c r="O50" i="13"/>
  <c r="O49" i="13"/>
  <c r="L45" i="13"/>
  <c r="O45" i="13" s="1"/>
  <c r="H22" i="13"/>
  <c r="H13" i="13"/>
  <c r="I12" i="13"/>
  <c r="G12" i="13"/>
  <c r="L36" i="12"/>
  <c r="J36" i="12"/>
  <c r="H36" i="12"/>
  <c r="M22" i="12"/>
  <c r="G21" i="12"/>
  <c r="I22" i="12"/>
  <c r="H21" i="12"/>
  <c r="M19" i="12"/>
  <c r="J19" i="12"/>
  <c r="M18" i="12"/>
  <c r="J18" i="12"/>
  <c r="M17" i="12"/>
  <c r="J17" i="12"/>
  <c r="M16" i="12"/>
  <c r="J16" i="12"/>
  <c r="M15" i="12"/>
  <c r="J15" i="12"/>
  <c r="M14" i="12"/>
  <c r="J14" i="12"/>
  <c r="J21" i="12"/>
  <c r="H11" i="12"/>
  <c r="I34" i="12"/>
  <c r="M38" i="12"/>
  <c r="I37" i="12"/>
  <c r="L21" i="12"/>
  <c r="J11" i="12"/>
  <c r="L11" i="12"/>
  <c r="M45" i="10"/>
  <c r="M44" i="10"/>
  <c r="M37" i="10"/>
  <c r="M30" i="10"/>
  <c r="M29" i="10"/>
  <c r="M28" i="10"/>
  <c r="M27" i="10"/>
  <c r="M26" i="10"/>
  <c r="M25" i="10"/>
  <c r="M18" i="10"/>
  <c r="M16" i="10"/>
  <c r="M15" i="10"/>
  <c r="M14" i="10"/>
  <c r="M47" i="10" s="1"/>
  <c r="M13" i="10"/>
  <c r="M12" i="10"/>
  <c r="M11" i="10"/>
  <c r="M10" i="10"/>
  <c r="H45" i="10"/>
  <c r="I45" i="10"/>
  <c r="H44" i="10"/>
  <c r="I44" i="10" s="1"/>
  <c r="H37" i="10"/>
  <c r="I37" i="10"/>
  <c r="H30" i="10"/>
  <c r="I30" i="10" s="1"/>
  <c r="H29" i="10"/>
  <c r="I29" i="10"/>
  <c r="H28" i="10"/>
  <c r="I28" i="10" s="1"/>
  <c r="H27" i="10"/>
  <c r="I27" i="10" s="1"/>
  <c r="H26" i="10"/>
  <c r="I26" i="10" s="1"/>
  <c r="H25" i="10"/>
  <c r="I25" i="10"/>
  <c r="H18" i="10"/>
  <c r="I18" i="10" s="1"/>
  <c r="H16" i="10"/>
  <c r="I16" i="10"/>
  <c r="H15" i="10"/>
  <c r="I15" i="10" s="1"/>
  <c r="H14" i="10"/>
  <c r="I14" i="10"/>
  <c r="H13" i="10"/>
  <c r="I13" i="10" s="1"/>
  <c r="H12" i="10"/>
  <c r="I12" i="10" s="1"/>
  <c r="H11" i="10"/>
  <c r="I11" i="10" s="1"/>
  <c r="H10" i="10"/>
  <c r="I10" i="10"/>
  <c r="N59" i="8"/>
  <c r="I67" i="8"/>
  <c r="I65" i="8"/>
  <c r="I70" i="8" s="1"/>
  <c r="I58" i="8"/>
  <c r="I56" i="8"/>
  <c r="I48" i="8"/>
  <c r="I28" i="8"/>
  <c r="I26" i="8"/>
  <c r="I31" i="8" s="1"/>
  <c r="I19" i="8"/>
  <c r="I17" i="8"/>
  <c r="I9" i="8"/>
  <c r="N156" i="12"/>
  <c r="P88" i="13" s="1"/>
  <c r="P87" i="13" s="1"/>
  <c r="N166" i="12"/>
  <c r="N169" i="12"/>
  <c r="M52" i="13" s="1"/>
  <c r="P101" i="13"/>
  <c r="P100" i="13"/>
  <c r="N158" i="12"/>
  <c r="G158" i="12"/>
  <c r="G185" i="12" s="1"/>
  <c r="G161" i="12"/>
  <c r="M43" i="13"/>
  <c r="M21" i="13"/>
  <c r="P82" i="13"/>
  <c r="G145" i="12"/>
  <c r="N145" i="12" s="1"/>
  <c r="P21" i="13"/>
  <c r="G83" i="12"/>
  <c r="G82" i="12" s="1"/>
  <c r="P36" i="13"/>
  <c r="G95" i="12"/>
  <c r="G94" i="12" s="1"/>
  <c r="M107" i="13"/>
  <c r="N161" i="12"/>
  <c r="N83" i="12"/>
  <c r="N82" i="12" s="1"/>
  <c r="E38" i="15"/>
  <c r="I38" i="15"/>
  <c r="O55" i="15"/>
  <c r="B38" i="15"/>
  <c r="J38" i="15"/>
  <c r="N38" i="15"/>
  <c r="C38" i="15"/>
  <c r="G38" i="15"/>
  <c r="O38" i="15"/>
  <c r="D38" i="15"/>
  <c r="S54" i="13" l="1"/>
  <c r="N31" i="12"/>
  <c r="H115" i="8"/>
  <c r="M102" i="10" s="1"/>
  <c r="P54" i="13"/>
  <c r="G92" i="12" s="1"/>
  <c r="N92" i="12" s="1"/>
  <c r="P16" i="13"/>
  <c r="G77" i="12" s="1"/>
  <c r="N77" i="12" s="1"/>
  <c r="S16" i="13"/>
  <c r="P50" i="13"/>
  <c r="G88" i="12" s="1"/>
  <c r="N88" i="12" s="1"/>
  <c r="N27" i="12"/>
  <c r="N165" i="12"/>
  <c r="N185" i="12" s="1"/>
  <c r="M49" i="13"/>
  <c r="N29" i="12"/>
  <c r="S51" i="13"/>
  <c r="P51" i="13" s="1"/>
  <c r="G89" i="12" s="1"/>
  <c r="N89" i="12" s="1"/>
  <c r="H112" i="8"/>
  <c r="M99" i="10" s="1"/>
  <c r="S15" i="13"/>
  <c r="P15" i="13" s="1"/>
  <c r="G76" i="12" s="1"/>
  <c r="N76" i="12" s="1"/>
  <c r="H96" i="8"/>
  <c r="M83" i="10" s="1"/>
  <c r="P18" i="13"/>
  <c r="G79" i="12" s="1"/>
  <c r="N79" i="12" s="1"/>
  <c r="N18" i="12"/>
  <c r="S45" i="13"/>
  <c r="P45" i="13" s="1"/>
  <c r="G99" i="12" s="1"/>
  <c r="N99" i="12" s="1"/>
  <c r="S37" i="13"/>
  <c r="H105" i="8"/>
  <c r="M92" i="10" s="1"/>
  <c r="S55" i="13"/>
  <c r="M103" i="10"/>
  <c r="H116" i="8"/>
  <c r="M48" i="10"/>
  <c r="M49" i="10" s="1"/>
  <c r="N28" i="12"/>
  <c r="S44" i="13"/>
  <c r="P44" i="13" s="1"/>
  <c r="N37" i="12"/>
  <c r="N36" i="12" s="1"/>
  <c r="S53" i="13"/>
  <c r="P53" i="13" s="1"/>
  <c r="G91" i="12" s="1"/>
  <c r="N91" i="12" s="1"/>
  <c r="H114" i="8"/>
  <c r="M101" i="10" s="1"/>
  <c r="H97" i="8"/>
  <c r="M84" i="10" s="1"/>
  <c r="H113" i="8"/>
  <c r="M100" i="10" s="1"/>
  <c r="U173" i="12"/>
  <c r="U177" i="12"/>
  <c r="F108" i="10"/>
  <c r="H108" i="10" s="1"/>
  <c r="I108" i="10" s="1"/>
  <c r="C121" i="8"/>
  <c r="F104" i="10"/>
  <c r="H104" i="10" s="1"/>
  <c r="I104" i="10" s="1"/>
  <c r="C117" i="8"/>
  <c r="F112" i="10"/>
  <c r="H112" i="10" s="1"/>
  <c r="I112" i="10" s="1"/>
  <c r="C126" i="8"/>
  <c r="M106" i="10"/>
  <c r="H119" i="8"/>
  <c r="S58" i="13"/>
  <c r="H108" i="8"/>
  <c r="M95" i="10" s="1"/>
  <c r="H111" i="8"/>
  <c r="M98" i="10" s="1"/>
  <c r="P14" i="13"/>
  <c r="G75" i="12" s="1"/>
  <c r="N75" i="12" s="1"/>
  <c r="N178" i="12"/>
  <c r="M38" i="15"/>
  <c r="N95" i="12"/>
  <c r="N94" i="12" s="1"/>
  <c r="H38" i="15"/>
  <c r="F38" i="15"/>
  <c r="N154" i="12"/>
  <c r="N16" i="12"/>
  <c r="M13" i="13"/>
  <c r="P79" i="13"/>
  <c r="P81" i="13"/>
  <c r="M19" i="13"/>
  <c r="P84" i="13"/>
  <c r="M36" i="13"/>
  <c r="H99" i="8"/>
  <c r="M86" i="10" s="1"/>
  <c r="H107" i="8"/>
  <c r="M94" i="10" s="1"/>
  <c r="S18" i="13"/>
  <c r="P17" i="13"/>
  <c r="G78" i="12" s="1"/>
  <c r="N78" i="12" s="1"/>
  <c r="S52" i="13"/>
  <c r="P52" i="13" s="1"/>
  <c r="G90" i="12" s="1"/>
  <c r="N90" i="12" s="1"/>
  <c r="U172" i="12"/>
  <c r="U176" i="12"/>
  <c r="M109" i="10"/>
  <c r="H123" i="8"/>
  <c r="M61" i="13"/>
  <c r="S62" i="13"/>
  <c r="N14" i="12"/>
  <c r="H98" i="8"/>
  <c r="M85" i="10" s="1"/>
  <c r="H102" i="8"/>
  <c r="M89" i="10" s="1"/>
  <c r="S57" i="13"/>
  <c r="S65" i="13"/>
  <c r="S56" i="13"/>
  <c r="S63" i="13"/>
  <c r="H118" i="8"/>
  <c r="H127" i="8"/>
  <c r="C116" i="8"/>
  <c r="C118" i="8"/>
  <c r="C127" i="8"/>
  <c r="F107" i="10"/>
  <c r="H107" i="10" s="1"/>
  <c r="I107" i="10" s="1"/>
  <c r="F109" i="10"/>
  <c r="H109" i="10" s="1"/>
  <c r="I109" i="10" s="1"/>
  <c r="F111" i="10"/>
  <c r="H111" i="10" s="1"/>
  <c r="I111" i="10" s="1"/>
  <c r="H121" i="8"/>
  <c r="H117" i="8"/>
  <c r="H126" i="8"/>
  <c r="H120" i="8"/>
  <c r="H125" i="8"/>
  <c r="H128" i="8"/>
  <c r="H124" i="8"/>
  <c r="C119" i="8"/>
  <c r="C128" i="8"/>
  <c r="C124" i="8"/>
  <c r="P78" i="13" l="1"/>
  <c r="P107" i="13" s="1"/>
  <c r="P40" i="15"/>
  <c r="P42" i="15" s="1"/>
  <c r="F54" i="15" s="1"/>
  <c r="P19" i="13"/>
  <c r="G80" i="12" s="1"/>
  <c r="N80" i="12" s="1"/>
  <c r="H100" i="8"/>
  <c r="M87" i="10" s="1"/>
  <c r="N19" i="12"/>
  <c r="S19" i="13"/>
  <c r="N39" i="12"/>
  <c r="P43" i="13"/>
  <c r="G98" i="12"/>
  <c r="P13" i="13"/>
  <c r="M12" i="13"/>
  <c r="N12" i="12"/>
  <c r="N11" i="12" s="1"/>
  <c r="S13" i="13"/>
  <c r="H94" i="8"/>
  <c r="S49" i="13"/>
  <c r="P49" i="13" s="1"/>
  <c r="N26" i="12"/>
  <c r="N24" i="12" s="1"/>
  <c r="H110" i="8"/>
  <c r="M97" i="10" s="1"/>
  <c r="M117" i="10" s="1"/>
  <c r="M48" i="13"/>
  <c r="M68" i="13" s="1"/>
  <c r="G87" i="12" l="1"/>
  <c r="P48" i="13"/>
  <c r="M81" i="10"/>
  <c r="M118" i="10" s="1"/>
  <c r="H129" i="8"/>
  <c r="P12" i="13"/>
  <c r="G73" i="12"/>
  <c r="N98" i="12"/>
  <c r="N97" i="12" s="1"/>
  <c r="G97" i="12"/>
  <c r="P68" i="13"/>
  <c r="M116" i="10"/>
  <c r="N73" i="12" l="1"/>
  <c r="G72" i="12"/>
  <c r="N72" i="12" s="1"/>
  <c r="G100" i="12"/>
  <c r="G85" i="12"/>
  <c r="N87" i="12"/>
  <c r="N85" i="12" s="1"/>
  <c r="N100" i="12" s="1"/>
</calcChain>
</file>

<file path=xl/comments1.xml><?xml version="1.0" encoding="utf-8"?>
<comments xmlns="http://schemas.openxmlformats.org/spreadsheetml/2006/main">
  <authors>
    <author>perencanaan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Misi Kota Batam ke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Misi ke 5 Kota Batam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Misi Kota Batam ke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Misi ke 5 Kota Batam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<sst xmlns="http://schemas.openxmlformats.org/spreadsheetml/2006/main" count="1443" uniqueCount="375">
  <si>
    <t>Rencana Kerja SKPD Kota Batam</t>
  </si>
  <si>
    <t>URUSAN</t>
  </si>
  <si>
    <t>URUSAN PEMERINTAHAN</t>
  </si>
  <si>
    <t>RPJM</t>
  </si>
  <si>
    <t>PROGRAM RPJM</t>
  </si>
  <si>
    <t>INDIKATOR/ SASARAN</t>
  </si>
  <si>
    <t>PROGRAM SKPD</t>
  </si>
  <si>
    <t>OUTPUT</t>
  </si>
  <si>
    <t>OUTCOME</t>
  </si>
  <si>
    <t>KEGIATAN POKOK</t>
  </si>
  <si>
    <t>URUTAN (Prioritas)</t>
  </si>
  <si>
    <t>JUDUL KEGIATAN</t>
  </si>
  <si>
    <t>DETAIL KEGIATAN</t>
  </si>
  <si>
    <t>VOLUME</t>
  </si>
  <si>
    <t>DANA</t>
  </si>
  <si>
    <t>SUMBERDANA</t>
  </si>
  <si>
    <t>LOKASI</t>
  </si>
  <si>
    <t>ASAL USULAN</t>
  </si>
  <si>
    <t>         </t>
  </si>
  <si>
    <r>
      <t>Jumlah Urusan Pemerintah :</t>
    </r>
    <r>
      <rPr>
        <sz val="10"/>
        <color indexed="9"/>
        <rFont val="Calibri"/>
        <family val="2"/>
      </rPr>
      <t>  </t>
    </r>
    <r>
      <rPr>
        <sz val="10"/>
        <color indexed="8"/>
        <rFont val="Calibri"/>
        <family val="2"/>
      </rPr>
      <t>      </t>
    </r>
  </si>
  <si>
    <r>
      <t>Jumlah Urusan :</t>
    </r>
    <r>
      <rPr>
        <sz val="10"/>
        <color indexed="9"/>
        <rFont val="Calibri"/>
        <family val="2"/>
      </rPr>
      <t>  </t>
    </r>
    <r>
      <rPr>
        <sz val="10"/>
        <color indexed="8"/>
        <rFont val="Calibri"/>
        <family val="2"/>
      </rPr>
      <t>      </t>
    </r>
  </si>
  <si>
    <r>
      <t>Jumlah Total Tahun :</t>
    </r>
    <r>
      <rPr>
        <sz val="10"/>
        <color indexed="9"/>
        <rFont val="Calibri"/>
        <family val="2"/>
      </rPr>
      <t xml:space="preserve">  </t>
    </r>
  </si>
  <si>
    <t>KET</t>
  </si>
  <si>
    <t>SATUAN KET VOLUME</t>
  </si>
  <si>
    <t>APBD</t>
  </si>
  <si>
    <t>Kecamatan Belakang Padang</t>
  </si>
  <si>
    <t>1</t>
  </si>
  <si>
    <t>2</t>
  </si>
  <si>
    <t>-</t>
  </si>
  <si>
    <t>Masyarakat</t>
  </si>
  <si>
    <t>Pengembangan Partisipasi Masyarakat Dalam Perumusan Program dan Kebijakan Layanan Publik</t>
  </si>
  <si>
    <t>Penyelenggaraan Event Tingkat Kecamatan dan Kelurahan</t>
  </si>
  <si>
    <t xml:space="preserve">: </t>
  </si>
  <si>
    <t>Kelurahan Sekanak Raya</t>
  </si>
  <si>
    <t>Kelurahan Tanjung Sari</t>
  </si>
  <si>
    <t>Kelurahan Pemping</t>
  </si>
  <si>
    <t>Kelurahan Kasu</t>
  </si>
  <si>
    <t>Kelurahan Pecong</t>
  </si>
  <si>
    <t>Kelurahan Pulau Terong</t>
  </si>
  <si>
    <t>Peningkatan Pelayanan Administrasi Perkantoran Kecamatan</t>
  </si>
  <si>
    <t>Peningkatan Pelayanan Administrasi Perkantoran Kelurahan Sekanak Raya</t>
  </si>
  <si>
    <t>Peningkatan Pelayanan Administrasi Perkantoran Kelurahan Tanjung Sari</t>
  </si>
  <si>
    <t>Peningkatan Pelayanan Administrasi Perkantoran Kelurahan Pemping</t>
  </si>
  <si>
    <t>Peningkatan Pelayanan Administrasi Perkantoran Kelurahan Kasu</t>
  </si>
  <si>
    <t>Peningkatan Pelayanan Administrasi Perkantoran Kelurahan Pecong</t>
  </si>
  <si>
    <t>Peningkatan Pelayanan Administrasi Perkantoran Kelurahan Pulau Terong</t>
  </si>
  <si>
    <t xml:space="preserve">Pemerintah Kota Batam </t>
  </si>
  <si>
    <t>CAMAT BELAKANG PADANG</t>
  </si>
  <si>
    <t>Tersedianya sarana administrasi perkantoran</t>
  </si>
  <si>
    <t>Peningkatan sarana dan prasarana aparatur</t>
  </si>
  <si>
    <t>Tersedianya sarana dan prasarana aparatur</t>
  </si>
  <si>
    <t>Pelaksanaan Event HUT RI, STQ Tingkat Kelurahan dan Kecamatan</t>
  </si>
  <si>
    <t>Lingkungan Hidup</t>
  </si>
  <si>
    <t>Operasional dan Pemeliharaan TPA Belakang Padang</t>
  </si>
  <si>
    <t>Tersedianya sarana dan prasarana sampah dan Terlaksananya pemeliharaan TPA Belakang Padang</t>
  </si>
  <si>
    <t>Meningkatnya pengelolaan sampah di TPA Belakang Padang</t>
  </si>
  <si>
    <t>Tingkat Partisipasi masyarakat dalam perencanaan pembangunan</t>
  </si>
  <si>
    <t>Orang</t>
  </si>
  <si>
    <t>Sistematika Rancangan Renja SKPD  Tahun 2017</t>
  </si>
  <si>
    <t>Pendahuluan</t>
  </si>
  <si>
    <t xml:space="preserve">Evaluasi pelaksanaan Renja SKPD Tahun Lalu </t>
  </si>
  <si>
    <t>Tujuan, Sasaran</t>
  </si>
  <si>
    <t>Program Kegiatan memuat :</t>
  </si>
  <si>
    <t>a.</t>
  </si>
  <si>
    <t xml:space="preserve">Indikator Kinerja </t>
  </si>
  <si>
    <t>b.</t>
  </si>
  <si>
    <t xml:space="preserve">Tujuan, Sasaran </t>
  </si>
  <si>
    <t>c.</t>
  </si>
  <si>
    <t>Lokasi Kegiatan</t>
  </si>
  <si>
    <t>d.</t>
  </si>
  <si>
    <t xml:space="preserve">kebutuhan dana indikatif </t>
  </si>
  <si>
    <t>e.</t>
  </si>
  <si>
    <t xml:space="preserve">sumber dana </t>
  </si>
  <si>
    <t>FORM RANCANGAN RENJA SKPD TAHUN 2017</t>
  </si>
  <si>
    <t>SKPD :</t>
  </si>
  <si>
    <t>NO</t>
  </si>
  <si>
    <t>RANCANGAN RENCANA KERJA TAHUN 2017</t>
  </si>
  <si>
    <t>PROGRAM/KEGIATAN</t>
  </si>
  <si>
    <t xml:space="preserve">LOKASI </t>
  </si>
  <si>
    <t xml:space="preserve">INDIKATOR KINERJA </t>
  </si>
  <si>
    <t xml:space="preserve">TARGET CAPAIAN </t>
  </si>
  <si>
    <t xml:space="preserve">SUMBER DANA </t>
  </si>
  <si>
    <t xml:space="preserve">KET </t>
  </si>
  <si>
    <t>APBD II</t>
  </si>
  <si>
    <t>APBD I</t>
  </si>
  <si>
    <t>APBN</t>
  </si>
  <si>
    <t xml:space="preserve">Peningkatan Pelayanan Administrasi Perkantoran   </t>
  </si>
  <si>
    <t xml:space="preserve">Kota Batam </t>
  </si>
  <si>
    <t>1 thn</t>
  </si>
  <si>
    <t>Peningkatan Sarana Dan Prasarana  Aparatur</t>
  </si>
  <si>
    <t>TOTAL</t>
  </si>
  <si>
    <t xml:space="preserve">Kecamatan Belakang Padang Kota Batam </t>
  </si>
  <si>
    <t>3</t>
  </si>
  <si>
    <t>4</t>
  </si>
  <si>
    <t>5</t>
  </si>
  <si>
    <t>6</t>
  </si>
  <si>
    <t>7</t>
  </si>
  <si>
    <t>8</t>
  </si>
  <si>
    <t>9</t>
  </si>
  <si>
    <t>Pengembangan Partisispasi Masyarakat dalam Perumusan Program dan Kebijakan Layanan Publik</t>
  </si>
  <si>
    <t>Penyelenggaraan Event Tingakt Kecamatan dan Kelurahan</t>
  </si>
  <si>
    <t>PENGOLAHAN INDEKS KEPUASAN MASYARAKAT PER RESPONDEN</t>
  </si>
  <si>
    <t xml:space="preserve">UNIT PELAYANAN         </t>
  </si>
  <si>
    <t xml:space="preserve">ALAMAT                              </t>
  </si>
  <si>
    <t>Tlp/Fax.</t>
  </si>
  <si>
    <t>NO.</t>
  </si>
  <si>
    <t>NILAI UNSUR PELAYANAN</t>
  </si>
  <si>
    <t xml:space="preserve"> RESP</t>
  </si>
  <si>
    <t xml:space="preserve"> 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</si>
  <si>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</si>
  <si>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</si>
  <si>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</si>
  <si>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</si>
  <si>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</si>
  <si>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</si>
  <si>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</si>
  <si>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</si>
  <si>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</si>
  <si>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</si>
  <si>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</si>
  <si>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</si>
  <si>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</si>
  <si>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</si>
  <si>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r>
      <t>S</t>
    </r>
    <r>
      <rPr>
        <sz val="11"/>
        <color theme="1"/>
        <rFont val="Calibri"/>
        <family val="2"/>
        <scheme val="minor"/>
      </rPr>
      <t>Nilai</t>
    </r>
  </si>
  <si>
    <t xml:space="preserve">/Unsur </t>
  </si>
  <si>
    <t>NRR /</t>
  </si>
  <si>
    <t xml:space="preserve">Unsur </t>
  </si>
  <si>
    <t xml:space="preserve">NRR </t>
  </si>
  <si>
    <t>*)</t>
  </si>
  <si>
    <t>tertbg/</t>
  </si>
  <si>
    <t xml:space="preserve">unsur </t>
  </si>
  <si>
    <t>**)</t>
  </si>
  <si>
    <t>IKM Unit pelayanan</t>
  </si>
  <si>
    <t>Keterangan  :</t>
  </si>
  <si>
    <t>No.</t>
  </si>
  <si>
    <t>UNSUR PELAYANAN</t>
  </si>
  <si>
    <t>NILAI RATA-RATA</t>
  </si>
  <si>
    <t xml:space="preserve">- U1 s.d. U14  </t>
  </si>
  <si>
    <t>=  Unsur-Unsur pelayanan</t>
  </si>
  <si>
    <t>Prosedur pelayanan</t>
  </si>
  <si>
    <t xml:space="preserve">- NRR             </t>
  </si>
  <si>
    <t>=  Nilai rata-rata</t>
  </si>
  <si>
    <t>Persyaratan pelayanan</t>
  </si>
  <si>
    <t xml:space="preserve">- IKM              </t>
  </si>
  <si>
    <t>=  Indeks Kepuasan Masyarakat</t>
  </si>
  <si>
    <t>Kejelasan petugas pelayanan</t>
  </si>
  <si>
    <t>- *)</t>
  </si>
  <si>
    <t>=  Jumlah NRR IKM tertimbang</t>
  </si>
  <si>
    <t>Kedisiplinan petugas pelayanan</t>
  </si>
  <si>
    <t>-**)</t>
  </si>
  <si>
    <t>=  Jumlah NRR Tertimbang x 25</t>
  </si>
  <si>
    <t>Tanggung jawab petugas pelayanan</t>
  </si>
  <si>
    <t xml:space="preserve">NRR Per Unsur </t>
  </si>
  <si>
    <t xml:space="preserve">=  Jumlah nilai per unsur dibagi </t>
  </si>
  <si>
    <t>Kemampuan petugas pelayanan</t>
  </si>
  <si>
    <t xml:space="preserve">    Jumlah kuesioner yang terisi</t>
  </si>
  <si>
    <t>Kecepatan pelayanan</t>
  </si>
  <si>
    <t xml:space="preserve">NRR tertimbang  </t>
  </si>
  <si>
    <t>=  NRR per unsur x 0,071</t>
  </si>
  <si>
    <t>Keadilan mendapatkan pelayanan</t>
  </si>
  <si>
    <t>per unsur</t>
  </si>
  <si>
    <t>Kesopanan dan keramahan petugas</t>
  </si>
  <si>
    <t>IKM UNIT PELAYANAN :</t>
  </si>
  <si>
    <t>Kewajaran biaya pelayanan</t>
  </si>
  <si>
    <t>Mutu Pelayanan :</t>
  </si>
  <si>
    <t>Kepastian biaya pelayanan</t>
  </si>
  <si>
    <r>
      <t>A</t>
    </r>
    <r>
      <rPr>
        <sz val="10"/>
        <rFont val="Arial"/>
        <family val="2"/>
      </rPr>
      <t xml:space="preserve"> (Sangat Baik)</t>
    </r>
  </si>
  <si>
    <t>: 81,26 - 100,00</t>
  </si>
  <si>
    <t>Kepastian jadwal pelayanan</t>
  </si>
  <si>
    <r>
      <t>B</t>
    </r>
    <r>
      <rPr>
        <sz val="10"/>
        <rFont val="Arial"/>
        <family val="2"/>
      </rPr>
      <t xml:space="preserve"> (Baik)</t>
    </r>
  </si>
  <si>
    <t>: 62,51 - 81,25</t>
  </si>
  <si>
    <t>Kenyamanan lingkungan</t>
  </si>
  <si>
    <r>
      <t>C</t>
    </r>
    <r>
      <rPr>
        <sz val="10"/>
        <rFont val="Arial"/>
        <family val="2"/>
      </rPr>
      <t xml:space="preserve"> (Kurang Baik)</t>
    </r>
  </si>
  <si>
    <t>: 43,76 - 62,50</t>
  </si>
  <si>
    <t>Keamanan pelayanan</t>
  </si>
  <si>
    <r>
      <t>D</t>
    </r>
    <r>
      <rPr>
        <sz val="10"/>
        <rFont val="Arial"/>
        <family val="2"/>
      </rPr>
      <t xml:space="preserve"> (Tidak Baik)</t>
    </r>
  </si>
  <si>
    <t>: 25,00 - 43,75</t>
  </si>
  <si>
    <t>Event</t>
  </si>
  <si>
    <t>Peningkatan Pelayanan Administrasi Perkantoran</t>
  </si>
  <si>
    <t>Peningkatan Sarana dan Prasarana Aparatur</t>
  </si>
  <si>
    <t>Percepatan Infrastruktur Kelurahan (PIK)</t>
  </si>
  <si>
    <t>Pemberdayaan Masyarakat dalam Percepatan PSD lingkungan permukiman wilayah Kelurahan Sekanak Raya</t>
  </si>
  <si>
    <t>Pemberdayaan Masyarakat dalam Percepatan PSD lingkungan permukiman wilayah Kelurahan Tanjung Sari</t>
  </si>
  <si>
    <t>Pemberdayaan Masyarakat dalam Percepatan PSD lingkungan permukiman wilayah Kelurahan Pemping</t>
  </si>
  <si>
    <t>Pemberdayaan Masyarakat dalam Percepatan PSD lingkungan permukiman wilayah Kelurahan Kasu</t>
  </si>
  <si>
    <t>Pemberdayaan Masyarakat dalam Percepatan PSD lingkungan permukiman wilayah Kelurahan Pecong</t>
  </si>
  <si>
    <t>Pemberdayaan Masyarakat dalam Percepatan PSD lingkungan permukiman wilayah Kelurahan Pulau Terong</t>
  </si>
  <si>
    <t>001</t>
  </si>
  <si>
    <t>049</t>
  </si>
  <si>
    <t>050</t>
  </si>
  <si>
    <t>051</t>
  </si>
  <si>
    <t>052</t>
  </si>
  <si>
    <t>053</t>
  </si>
  <si>
    <t>054</t>
  </si>
  <si>
    <t>047</t>
  </si>
  <si>
    <t>048</t>
  </si>
  <si>
    <t>019</t>
  </si>
  <si>
    <t>002</t>
  </si>
  <si>
    <t>Pengembangan Kinerja Pengelolaan Persampahan</t>
  </si>
  <si>
    <t>Peningkatan Pemberdayaan Masyarakat dan Partisipasi Masyarakat</t>
  </si>
  <si>
    <t>1.   Indeks kepuasan masyarakat terhaadap pelayanan kecamatan                                                         2.     Rata-rata indeks kepuasan masyarakat terhadap pelyanan kelurahan</t>
  </si>
  <si>
    <t>Jumlah PSD Lingkungan Pemukiman Wilayah Belakang Padang</t>
  </si>
  <si>
    <t>Jumlah Pengangkutan sampah di Belakang Padang</t>
  </si>
  <si>
    <t>Tingkat Partisipasi Masyarakat dalam dalam proses pembangunan</t>
  </si>
  <si>
    <t>Jumlah 4 event STQ/MTQ, HUT RI, 1 Muharam dan Halal Bihalal</t>
  </si>
  <si>
    <t>2 Kelurahan</t>
  </si>
  <si>
    <t>4 Event</t>
  </si>
  <si>
    <t>4 Kegiatan</t>
  </si>
  <si>
    <t>RANCANGAN RENCANA KERJA TAHUN 2018</t>
  </si>
  <si>
    <t>: 1.02. URUSAN WAJIB NON PELAYANAN DASAR</t>
  </si>
  <si>
    <t>: 1.01.04. PERUMAHAN RAKYAT DAN KAWASAN PERMUKIMAN</t>
  </si>
  <si>
    <t>: 1.02.05. LINGKUNGAN HIDUP</t>
  </si>
  <si>
    <t>: 1.02.07. PEMBERDAYAAN MASYARAKAT DAN DESA</t>
  </si>
  <si>
    <t>Pemberdayaan Masyarakat dan Desa</t>
  </si>
  <si>
    <t>Perumahan Rakyat dan Kawasan Permukiman</t>
  </si>
  <si>
    <t>Urusan Wajib Non Pelayanan Dasar</t>
  </si>
  <si>
    <t>1 Tahun</t>
  </si>
  <si>
    <t>Terlaksananya pembangunan/peningkatan PSD lingkungan permukiman</t>
  </si>
  <si>
    <t>Peningkatan kualitas lingkungan melalui peran serta (pemberdayaan) masyarakat</t>
  </si>
  <si>
    <t>dalam perencanaan Tingkat Kelurahan dan Kecamatan</t>
  </si>
  <si>
    <t>Meningkatnya kinerja pelayanan aparatur</t>
  </si>
  <si>
    <t>Terlaksananya Musrenbang Tingkat Kelurahan dan Kecamatan serta pembinaan Insentif RTRW dan LPM</t>
  </si>
  <si>
    <t>Data perencanaan tingkat kelurahan dan kecamatan</t>
  </si>
  <si>
    <t>Peningkatan pelayanan administrasi perkantoran kecamatan dan kelurahan</t>
  </si>
  <si>
    <t>Kelurahan</t>
  </si>
  <si>
    <t>SADIMAN, SE</t>
  </si>
  <si>
    <t>NIP. 19640111 199203 1 010</t>
  </si>
  <si>
    <t>KECAMATAN BELAKANG PADANG 2018</t>
  </si>
  <si>
    <t>Tabel 2.6.</t>
  </si>
  <si>
    <t>Lembar…….dari………</t>
  </si>
  <si>
    <t>Rancangan Awal RKPD</t>
  </si>
  <si>
    <t>Hasil Analisis Kebutuhan</t>
  </si>
  <si>
    <t>Catatan Penting</t>
  </si>
  <si>
    <t>No</t>
  </si>
  <si>
    <t>Program/ Kegiatan</t>
  </si>
  <si>
    <t>lokasi</t>
  </si>
  <si>
    <t>Indikator kinerja</t>
  </si>
  <si>
    <t>Target capaian</t>
  </si>
  <si>
    <t>Pagu indikatif</t>
  </si>
  <si>
    <t>Kebutuhan Dana</t>
  </si>
  <si>
    <t>(Rp.000)</t>
  </si>
  <si>
    <t>(1)</t>
  </si>
  <si>
    <t>a</t>
  </si>
  <si>
    <t>b</t>
  </si>
  <si>
    <t>Pelaksanaan Event Tingkat Kecamatan dan Kelurahan</t>
  </si>
  <si>
    <t>Jumlah</t>
  </si>
  <si>
    <t>Kode</t>
  </si>
  <si>
    <t>Urusan/Bidang Urusan Pemerintahan Daerah Dan Program/Kegiatan</t>
  </si>
  <si>
    <t xml:space="preserve"> Indikator </t>
  </si>
  <si>
    <t>Kinerja Program /Kegiatan</t>
  </si>
  <si>
    <t>Lokasi</t>
  </si>
  <si>
    <t xml:space="preserve">Target Capaian Kinerja </t>
  </si>
  <si>
    <t>Kebutuhan Dana/ pagu indikatif</t>
  </si>
  <si>
    <t xml:space="preserve">Kelurahan Tanjung Sari </t>
  </si>
  <si>
    <t xml:space="preserve">Kecamatan Belakang Padang dan 6 Kelurahan </t>
  </si>
  <si>
    <t xml:space="preserve">250 Orang </t>
  </si>
  <si>
    <t>LINGKUNGAN HIDUP</t>
  </si>
  <si>
    <t>Program Peningkatan Pelayanan Administrasi Perkantoran</t>
  </si>
  <si>
    <t>01</t>
  </si>
  <si>
    <t>02</t>
  </si>
  <si>
    <t>URUSAN WAJIB NON PELAYANAN DASAR</t>
  </si>
  <si>
    <t>49</t>
  </si>
  <si>
    <t>50</t>
  </si>
  <si>
    <t>51</t>
  </si>
  <si>
    <t>52</t>
  </si>
  <si>
    <t>53</t>
  </si>
  <si>
    <t>54</t>
  </si>
  <si>
    <t>04</t>
  </si>
  <si>
    <t>PERUMAHAN RAKYAT DAN KAWASAN PERMUKIMAN</t>
  </si>
  <si>
    <t>Program Percepatan Infrastruktur Kelurahan (PIK)</t>
  </si>
  <si>
    <t>Pemberdayaan masyarakat dalam percepatan PSD lingkungan permukiman wilayah kelurahan</t>
  </si>
  <si>
    <t>05</t>
  </si>
  <si>
    <t>07</t>
  </si>
  <si>
    <t>47</t>
  </si>
  <si>
    <t>48</t>
  </si>
  <si>
    <t>PEMBERDAYAAN MASYARAKAT DAN DESA</t>
  </si>
  <si>
    <t>520 Orang</t>
  </si>
  <si>
    <t>Review terhadap Rancangan Awal RKPD tahun 2018</t>
  </si>
  <si>
    <t>1.   Indeks kepuasan masyarakat terhadap pelayanan kecamatan                                                         2.     Rata-rata indeks kepuasan masyarakat terhadap pelayanan kelurahan</t>
  </si>
  <si>
    <t>Peningkatan Pelayanan Administrasi Perkantoran 6 Kelurahan</t>
  </si>
  <si>
    <t>: KECAMATAN BELAKANG PADANG</t>
  </si>
  <si>
    <t>: JALAN RAYA SEKANAK BELAKANG PADANG</t>
  </si>
  <si>
    <t>: (0778) 312264</t>
  </si>
  <si>
    <t>Belakang Padang,      Maret 2017</t>
  </si>
  <si>
    <t>RENCANA KERJA KECAMATAN BELAKANG PADANG (RENJA OPD) TAHUN 2018</t>
  </si>
  <si>
    <t xml:space="preserve">RENSTRA OPD </t>
  </si>
  <si>
    <t xml:space="preserve">RENCANA KERJA OPD </t>
  </si>
  <si>
    <t>Nama OPD : Kecamatan Belakang Padang</t>
  </si>
  <si>
    <t>Lampiran 4.</t>
  </si>
  <si>
    <t>72,01</t>
  </si>
  <si>
    <t>Tersedianya administrasi perkantoran yang menunjang tugas pokok dan fungsi Pemerintah Kota Batam</t>
  </si>
  <si>
    <t>Persentase prasarana dan sarana dasar (PSD) lingkungan permukiman berbasis peran serta (pemberdayaan) masyarakat</t>
  </si>
  <si>
    <t>Persentase pengangkutan sampah</t>
  </si>
  <si>
    <t xml:space="preserve">220 Orang </t>
  </si>
  <si>
    <t>Rencana Tahun 2017</t>
  </si>
  <si>
    <t>Prakiraan Maju Rencana Tahun 2018</t>
  </si>
  <si>
    <t>OPD :</t>
  </si>
  <si>
    <t xml:space="preserve">RENCANA KERJA </t>
  </si>
  <si>
    <t>Nama OPD: Kecamatan Belakang Padang Kota Batam</t>
  </si>
  <si>
    <t>Nama OPD :</t>
  </si>
  <si>
    <t>RENCANA KERJA PERANGKAT DAERAH</t>
  </si>
  <si>
    <t>URUTAN/Prioritas</t>
  </si>
  <si>
    <t>SATUAN/ VOLUME</t>
  </si>
  <si>
    <t>PROGRAM OPD</t>
  </si>
  <si>
    <t>Rencana Kerja dan Pendanaan Perangkat Daerah</t>
  </si>
  <si>
    <t>Volume sampah yang terangkut</t>
  </si>
  <si>
    <t>Terlaksananya musrenbang Tingkat Kelurahan dan Kecamatan serta pembinaan Insentif RTRW dan LPM</t>
  </si>
  <si>
    <t>Terlaksananya event tingkat Kelurahan dan tingkat kecamatan</t>
  </si>
  <si>
    <t>%</t>
  </si>
  <si>
    <t>Tahun</t>
  </si>
  <si>
    <t>Tabel 2.4.</t>
  </si>
  <si>
    <t>Review terhadap Rancangan Awal RKPD Tahun 2018</t>
  </si>
  <si>
    <t>Tabel 4.1</t>
  </si>
  <si>
    <t>Penyelenggaran Urusan Pemerintah Daerah</t>
  </si>
  <si>
    <t>Indikator Capaian Program 2017</t>
  </si>
  <si>
    <t>Target Indikator Output 2017</t>
  </si>
  <si>
    <t>Realisasi Output 2017</t>
  </si>
  <si>
    <t>Indikator Capaian Program 2018</t>
  </si>
  <si>
    <t>Permasalahan</t>
  </si>
  <si>
    <t>Solusi</t>
  </si>
  <si>
    <t>Review terhadap Rancangan Awal RKPD Tahun 2020</t>
  </si>
  <si>
    <t>ASHRAF ALI, SE</t>
  </si>
  <si>
    <t>Batam,      Desember 2018</t>
  </si>
  <si>
    <t>√</t>
  </si>
  <si>
    <t>Usulan</t>
  </si>
  <si>
    <t>Modal Pic Up Sampah</t>
  </si>
  <si>
    <t>Modal Tossa/Becak motor roda 3</t>
  </si>
  <si>
    <t>Modal Boat Sampah Lengkap sama Mesin</t>
  </si>
  <si>
    <t>1 Unit</t>
  </si>
  <si>
    <t>5 Unit</t>
  </si>
  <si>
    <t>3 Unit</t>
  </si>
  <si>
    <t>Modal Speed Boat Kelurahan</t>
  </si>
  <si>
    <t>Modal Laptop Kecamatan dan Kelurahan</t>
  </si>
  <si>
    <t>Modal Printer Kecamatan dan Kelurahan</t>
  </si>
  <si>
    <t>Modal Semenisasi Keliling Kantor</t>
  </si>
  <si>
    <t>Modal Mesin Fotocopy kecamatan</t>
  </si>
  <si>
    <t>10 Buah</t>
  </si>
  <si>
    <t>RENCANA KERJA DAN PENDANAAN PERANGKAT DAERAH TAHUN 2020</t>
  </si>
  <si>
    <t>6   Unit</t>
  </si>
  <si>
    <t>7   Buah</t>
  </si>
  <si>
    <t>1   Paket</t>
  </si>
  <si>
    <t>1   Unit</t>
  </si>
  <si>
    <t>Meningkat dan Terpeliharanya sarana dan prasarana aparatur yang menunjang tugas pokok dan fungsi Pemerintah Kota Batam</t>
  </si>
  <si>
    <t>Meningkatnya kapasitas lembaga / organisasi kemasyarakatan, Meningkatnya swadaya masyarakat dan meningkatnya kapasitas lembaga dan ekonomi kelurahan</t>
  </si>
  <si>
    <t>KECAMATAN BELAKANG PADANG TAHUN 2020</t>
  </si>
  <si>
    <t>NIP. 1967418 198903 1 002</t>
  </si>
  <si>
    <t>Modal Mobil Dinas</t>
  </si>
  <si>
    <t>Modal Motor Dinas</t>
  </si>
  <si>
    <t>Pemeliharaan Gedung Kantor Kecamatan</t>
  </si>
  <si>
    <t>Pemeliharaan Rumah Dinas</t>
  </si>
  <si>
    <t>Rumusan Rencana Program dan Kegiatan Perangkat Daerah Tahun 2020</t>
  </si>
  <si>
    <t>dan Prakiraan Maju Tahun 2021 Kecamatan Belakang Padang Tahun 2020</t>
  </si>
  <si>
    <t>Rencana Tahun 2020</t>
  </si>
  <si>
    <t>Prakiraan Maju Rencana Tahun 2021</t>
  </si>
  <si>
    <t>DAN PER UNSUR PELAYANAN TAHUN ANGGARAN 2018</t>
  </si>
  <si>
    <t>Pengadaan Modal</t>
  </si>
  <si>
    <t>Pemeliharaan</t>
  </si>
  <si>
    <t>Program Pembinaan Masyarakat melalui Pemberdayaan Masyarakat</t>
  </si>
  <si>
    <t>Pembangunan Sarana dan Prasarana Kelurahan Sekanak Raya</t>
  </si>
  <si>
    <t>Pembangunan Sarana dan Prasarana Kelurahan Tanjung Sari</t>
  </si>
  <si>
    <t>Pembangunan Sarana dan Prasarana Kelurahan Pemping</t>
  </si>
  <si>
    <t>Pembangunan Sarana dan Prasarana Kelurahan Kasu</t>
  </si>
  <si>
    <t>Pembangunan Sarana dan Prasarana Kelurahan Pecong</t>
  </si>
  <si>
    <t>Pembangunan Sarana dan Prasarana Kelurahan Pulau Terong</t>
  </si>
  <si>
    <t>Pemberdayaan Masyarakat di Kelurahan Sekanak Raya</t>
  </si>
  <si>
    <t>Pemberdayaan Masyarakat di Kelurahan Tanjung Sari</t>
  </si>
  <si>
    <t>Pemberdayaan Masyarakat di Kelurahan Pemping</t>
  </si>
  <si>
    <t>Pemberdayaan Masyarakat di Kelurahan Kasu</t>
  </si>
  <si>
    <t>Pemberdayaan Masyarakat di Kelurahan Pecong</t>
  </si>
  <si>
    <t>Pemberdayaan Masyarakat diKelurahan Pulau Terong</t>
  </si>
  <si>
    <t>Pemberdayaan masyarakat kelurahan</t>
  </si>
  <si>
    <t>Pemberdayaan Masyarakat</t>
  </si>
  <si>
    <t>Pembinaan Masyarakat melalui Pemberdayaan Masyarakat</t>
  </si>
  <si>
    <t xml:space="preserve">Pemberdayaan Masyarakat </t>
  </si>
  <si>
    <t>Terlaksananya Pelatihan SDM 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</si>
</sst>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76" formatCode="_(* #,##0.00_);_(* \(#,##0.00\);_(* &quot;-&quot;_);_(@_)"/>
    <numFmt numFmtId="178" formatCode="0."/>
    <numFmt numFmtId="179" formatCode="0.000"/>
    <numFmt numFmtId="181" formatCode="0.0000%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9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9"/>
      <name val="Calibri"/>
      <family val="2"/>
    </font>
    <font>
      <b/>
      <sz val="6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fornian FB"/>
      <family val="1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u/>
      <sz val="10"/>
      <color theme="0"/>
      <name val="Calibri"/>
      <family val="2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5">
    <xf numFmtId="0" fontId="0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78" applyNumberFormat="0" applyAlignment="0" applyProtection="0"/>
    <xf numFmtId="0" fontId="31" fillId="29" borderId="79" applyNumberFormat="0" applyAlignment="0" applyProtection="0"/>
    <xf numFmtId="41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80" applyNumberFormat="0" applyFill="0" applyAlignment="0" applyProtection="0"/>
    <xf numFmtId="0" fontId="36" fillId="0" borderId="81" applyNumberFormat="0" applyFill="0" applyAlignment="0" applyProtection="0"/>
    <xf numFmtId="0" fontId="37" fillId="0" borderId="82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78" applyNumberFormat="0" applyAlignment="0" applyProtection="0"/>
    <xf numFmtId="0" fontId="39" fillId="0" borderId="83" applyNumberFormat="0" applyFill="0" applyAlignment="0" applyProtection="0"/>
    <xf numFmtId="0" fontId="40" fillId="32" borderId="0" applyNumberFormat="0" applyBorder="0" applyAlignment="0" applyProtection="0"/>
    <xf numFmtId="0" fontId="8" fillId="0" borderId="0"/>
    <xf numFmtId="0" fontId="8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8" fillId="0" borderId="0"/>
    <xf numFmtId="0" fontId="27" fillId="0" borderId="0"/>
    <xf numFmtId="0" fontId="32" fillId="0" borderId="0"/>
    <xf numFmtId="0" fontId="8" fillId="0" borderId="0"/>
    <xf numFmtId="0" fontId="8" fillId="0" borderId="0"/>
    <xf numFmtId="0" fontId="32" fillId="0" borderId="0"/>
    <xf numFmtId="0" fontId="10" fillId="0" borderId="0"/>
    <xf numFmtId="0" fontId="8" fillId="0" borderId="0"/>
    <xf numFmtId="0" fontId="8" fillId="0" borderId="0"/>
    <xf numFmtId="0" fontId="5" fillId="33" borderId="84" applyNumberFormat="0" applyFont="0" applyAlignment="0" applyProtection="0"/>
    <xf numFmtId="0" fontId="41" fillId="28" borderId="85" applyNumberFormat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86" applyNumberFormat="0" applyFill="0" applyAlignment="0" applyProtection="0"/>
    <xf numFmtId="0" fontId="44" fillId="0" borderId="0" applyNumberFormat="0" applyFill="0" applyBorder="0" applyAlignment="0" applyProtection="0"/>
  </cellStyleXfs>
  <cellXfs count="758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4" borderId="1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5" fillId="0" borderId="5" xfId="53" applyFont="1" applyFill="1" applyBorder="1" applyAlignment="1">
      <alignment vertical="top" wrapText="1"/>
    </xf>
    <xf numFmtId="0" fontId="45" fillId="0" borderId="6" xfId="53" applyFont="1" applyFill="1" applyBorder="1" applyAlignment="1">
      <alignment vertical="top" wrapText="1"/>
    </xf>
    <xf numFmtId="0" fontId="45" fillId="0" borderId="7" xfId="53" applyFont="1" applyFill="1" applyBorder="1" applyAlignment="1">
      <alignment vertical="top" wrapText="1"/>
    </xf>
    <xf numFmtId="0" fontId="45" fillId="0" borderId="3" xfId="53" applyFont="1" applyFill="1" applyBorder="1" applyAlignment="1">
      <alignment vertical="top" wrapText="1"/>
    </xf>
    <xf numFmtId="0" fontId="2" fillId="34" borderId="4" xfId="0" applyFont="1" applyFill="1" applyBorder="1" applyAlignment="1">
      <alignment vertical="top" wrapText="1"/>
    </xf>
    <xf numFmtId="0" fontId="2" fillId="34" borderId="8" xfId="0" applyFont="1" applyFill="1" applyBorder="1" applyAlignment="1">
      <alignment vertical="top" wrapText="1"/>
    </xf>
    <xf numFmtId="0" fontId="2" fillId="34" borderId="9" xfId="0" applyFont="1" applyFill="1" applyBorder="1" applyAlignment="1">
      <alignment vertical="top" wrapText="1"/>
    </xf>
    <xf numFmtId="43" fontId="45" fillId="34" borderId="9" xfId="53" applyNumberFormat="1" applyFont="1" applyFill="1" applyBorder="1" applyAlignment="1">
      <alignment vertical="top" wrapText="1"/>
    </xf>
    <xf numFmtId="0" fontId="45" fillId="34" borderId="10" xfId="53" applyFont="1" applyFill="1" applyBorder="1" applyAlignment="1">
      <alignment vertical="top" wrapText="1"/>
    </xf>
    <xf numFmtId="0" fontId="45" fillId="34" borderId="11" xfId="53" applyFont="1" applyFill="1" applyBorder="1" applyAlignment="1">
      <alignment vertical="top" wrapText="1"/>
    </xf>
    <xf numFmtId="0" fontId="2" fillId="34" borderId="12" xfId="0" applyFont="1" applyFill="1" applyBorder="1" applyAlignment="1">
      <alignment vertical="top" wrapText="1"/>
    </xf>
    <xf numFmtId="0" fontId="2" fillId="34" borderId="13" xfId="0" applyFont="1" applyFill="1" applyBorder="1" applyAlignment="1">
      <alignment vertical="top" wrapText="1"/>
    </xf>
    <xf numFmtId="0" fontId="2" fillId="34" borderId="14" xfId="0" applyFont="1" applyFill="1" applyBorder="1" applyAlignment="1">
      <alignment vertical="top" wrapText="1"/>
    </xf>
    <xf numFmtId="0" fontId="2" fillId="34" borderId="15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6" fillId="0" borderId="0" xfId="54" applyFont="1" applyFill="1" applyAlignment="1">
      <alignment horizontal="center" wrapText="1"/>
    </xf>
    <xf numFmtId="178" fontId="46" fillId="0" borderId="0" xfId="54" quotePrefix="1" applyNumberFormat="1" applyFont="1" applyFill="1" applyAlignment="1">
      <alignment horizontal="center"/>
    </xf>
    <xf numFmtId="0" fontId="46" fillId="0" borderId="0" xfId="54" applyFont="1" applyFill="1"/>
    <xf numFmtId="178" fontId="46" fillId="0" borderId="0" xfId="54" applyNumberFormat="1" applyFont="1" applyFill="1" applyAlignment="1">
      <alignment horizontal="center"/>
    </xf>
    <xf numFmtId="178" fontId="46" fillId="0" borderId="0" xfId="54" applyNumberFormat="1" applyFont="1" applyFill="1" applyAlignment="1">
      <alignment horizontal="justify" wrapText="1"/>
    </xf>
    <xf numFmtId="0" fontId="47" fillId="0" borderId="0" xfId="54" applyFont="1" applyFill="1" applyAlignment="1">
      <alignment horizontal="center" wrapText="1"/>
    </xf>
    <xf numFmtId="0" fontId="47" fillId="0" borderId="0" xfId="54" applyFont="1" applyFill="1"/>
    <xf numFmtId="0" fontId="45" fillId="0" borderId="16" xfId="57" applyFont="1" applyFill="1" applyBorder="1" applyAlignment="1">
      <alignment vertical="top" wrapText="1"/>
    </xf>
    <xf numFmtId="0" fontId="45" fillId="0" borderId="17" xfId="57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9" fontId="48" fillId="0" borderId="6" xfId="71" applyFont="1" applyBorder="1" applyAlignment="1">
      <alignment horizontal="center" vertical="center" wrapText="1"/>
    </xf>
    <xf numFmtId="43" fontId="48" fillId="0" borderId="6" xfId="0" applyNumberFormat="1" applyFont="1" applyBorder="1" applyAlignment="1">
      <alignment horizontal="justify" vertical="center" wrapText="1"/>
    </xf>
    <xf numFmtId="9" fontId="48" fillId="0" borderId="6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10" fontId="48" fillId="0" borderId="6" xfId="0" applyNumberFormat="1" applyFont="1" applyBorder="1" applyAlignment="1">
      <alignment horizontal="center" vertical="center" wrapText="1"/>
    </xf>
    <xf numFmtId="0" fontId="48" fillId="34" borderId="6" xfId="0" applyFont="1" applyFill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justify" vertical="center" wrapText="1"/>
    </xf>
    <xf numFmtId="0" fontId="48" fillId="34" borderId="6" xfId="0" applyFont="1" applyFill="1" applyBorder="1" applyAlignment="1">
      <alignment horizontal="justify" vertical="center" wrapText="1"/>
    </xf>
    <xf numFmtId="9" fontId="48" fillId="34" borderId="6" xfId="71" applyFont="1" applyFill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justify"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53" fillId="0" borderId="5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1" fillId="0" borderId="18" xfId="0" applyFont="1" applyBorder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51" fillId="0" borderId="18" xfId="0" applyFont="1" applyBorder="1" applyAlignment="1">
      <alignment horizontal="left" vertical="center" wrapText="1"/>
    </xf>
    <xf numFmtId="9" fontId="53" fillId="0" borderId="6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18" xfId="0" applyFont="1" applyBorder="1" applyAlignment="1">
      <alignment vertical="center" wrapText="1"/>
    </xf>
    <xf numFmtId="0" fontId="53" fillId="0" borderId="6" xfId="0" applyFont="1" applyBorder="1" applyAlignment="1">
      <alignment horizontal="justify" vertical="center" wrapText="1"/>
    </xf>
    <xf numFmtId="43" fontId="51" fillId="0" borderId="0" xfId="43" applyFont="1" applyAlignment="1">
      <alignment horizontal="center" vertical="center" wrapText="1"/>
    </xf>
    <xf numFmtId="43" fontId="53" fillId="0" borderId="6" xfId="43" applyFont="1" applyBorder="1" applyAlignment="1">
      <alignment horizontal="center" vertical="center" wrapText="1"/>
    </xf>
    <xf numFmtId="43" fontId="53" fillId="0" borderId="5" xfId="43" applyFont="1" applyBorder="1" applyAlignment="1">
      <alignment horizontal="center" vertical="center" wrapText="1"/>
    </xf>
    <xf numFmtId="43" fontId="53" fillId="0" borderId="9" xfId="43" applyFont="1" applyBorder="1" applyAlignment="1">
      <alignment horizontal="center" vertical="center" wrapText="1"/>
    </xf>
    <xf numFmtId="43" fontId="53" fillId="0" borderId="18" xfId="43" applyFont="1" applyBorder="1" applyAlignment="1">
      <alignment horizontal="center" vertical="center" wrapText="1"/>
    </xf>
    <xf numFmtId="43" fontId="51" fillId="0" borderId="0" xfId="43" applyFont="1" applyAlignment="1">
      <alignment horizontal="center" vertical="center"/>
    </xf>
    <xf numFmtId="0" fontId="53" fillId="34" borderId="5" xfId="0" applyFont="1" applyFill="1" applyBorder="1" applyAlignment="1">
      <alignment horizontal="center" vertical="center" wrapText="1"/>
    </xf>
    <xf numFmtId="0" fontId="53" fillId="34" borderId="9" xfId="0" applyFont="1" applyFill="1" applyBorder="1" applyAlignment="1">
      <alignment horizontal="center" vertical="center" wrapText="1"/>
    </xf>
    <xf numFmtId="0" fontId="53" fillId="34" borderId="18" xfId="0" applyFont="1" applyFill="1" applyBorder="1" applyAlignment="1">
      <alignment vertical="center" wrapText="1"/>
    </xf>
    <xf numFmtId="0" fontId="53" fillId="34" borderId="6" xfId="0" applyFont="1" applyFill="1" applyBorder="1" applyAlignment="1">
      <alignment vertical="center" wrapText="1"/>
    </xf>
    <xf numFmtId="0" fontId="53" fillId="34" borderId="18" xfId="0" applyFont="1" applyFill="1" applyBorder="1" applyAlignment="1">
      <alignment horizontal="center" vertical="center" wrapText="1"/>
    </xf>
    <xf numFmtId="9" fontId="53" fillId="34" borderId="6" xfId="71" applyFont="1" applyFill="1" applyBorder="1" applyAlignment="1">
      <alignment horizontal="center" vertical="center" wrapText="1"/>
    </xf>
    <xf numFmtId="43" fontId="53" fillId="34" borderId="6" xfId="43" applyFont="1" applyFill="1" applyBorder="1" applyAlignment="1">
      <alignment horizontal="center" vertical="center" wrapText="1"/>
    </xf>
    <xf numFmtId="10" fontId="53" fillId="34" borderId="6" xfId="0" applyNumberFormat="1" applyFont="1" applyFill="1" applyBorder="1" applyAlignment="1">
      <alignment horizontal="center" vertical="center" wrapText="1"/>
    </xf>
    <xf numFmtId="9" fontId="53" fillId="0" borderId="6" xfId="71" applyFont="1" applyBorder="1" applyAlignment="1">
      <alignment horizontal="center" vertical="center" wrapText="1"/>
    </xf>
    <xf numFmtId="9" fontId="53" fillId="0" borderId="6" xfId="71" applyFont="1" applyBorder="1" applyAlignment="1">
      <alignment horizontal="justify" vertical="center" wrapText="1"/>
    </xf>
    <xf numFmtId="0" fontId="53" fillId="0" borderId="6" xfId="0" applyFont="1" applyBorder="1" applyAlignment="1">
      <alignment vertical="center" wrapText="1"/>
    </xf>
    <xf numFmtId="10" fontId="53" fillId="0" borderId="6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6" fillId="0" borderId="5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43" fontId="56" fillId="0" borderId="6" xfId="43" applyFont="1" applyBorder="1" applyAlignment="1">
      <alignment horizontal="center" vertical="center"/>
    </xf>
    <xf numFmtId="10" fontId="56" fillId="0" borderId="6" xfId="0" applyNumberFormat="1" applyFont="1" applyBorder="1" applyAlignment="1">
      <alignment horizontal="center" vertical="center"/>
    </xf>
    <xf numFmtId="0" fontId="56" fillId="0" borderId="18" xfId="0" applyFont="1" applyBorder="1" applyAlignment="1">
      <alignment vertical="center" wrapText="1"/>
    </xf>
    <xf numFmtId="0" fontId="55" fillId="0" borderId="0" xfId="0" applyFont="1" applyAlignment="1">
      <alignment horizontal="left" vertical="center" wrapText="1"/>
    </xf>
    <xf numFmtId="9" fontId="56" fillId="0" borderId="6" xfId="71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9" fontId="56" fillId="0" borderId="6" xfId="71" applyFont="1" applyBorder="1" applyAlignment="1">
      <alignment horizontal="justify" vertical="center" wrapText="1"/>
    </xf>
    <xf numFmtId="0" fontId="56" fillId="0" borderId="6" xfId="0" applyFont="1" applyBorder="1" applyAlignment="1">
      <alignment horizontal="justify" vertical="center" wrapText="1"/>
    </xf>
    <xf numFmtId="43" fontId="56" fillId="0" borderId="6" xfId="0" applyNumberFormat="1" applyFont="1" applyBorder="1" applyAlignment="1">
      <alignment horizontal="center" vertical="center" wrapText="1"/>
    </xf>
    <xf numFmtId="176" fontId="48" fillId="0" borderId="6" xfId="28" applyNumberFormat="1" applyFont="1" applyBorder="1" applyAlignment="1">
      <alignment horizontal="center" vertical="center" wrapText="1"/>
    </xf>
    <xf numFmtId="181" fontId="48" fillId="0" borderId="6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8" fillId="0" borderId="6" xfId="0" quotePrefix="1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48" fillId="0" borderId="19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9" fontId="58" fillId="0" borderId="6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/>
    </xf>
    <xf numFmtId="0" fontId="48" fillId="0" borderId="18" xfId="0" applyFont="1" applyBorder="1" applyAlignment="1">
      <alignment vertical="center"/>
    </xf>
    <xf numFmtId="0" fontId="58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vertical="center"/>
    </xf>
    <xf numFmtId="0" fontId="48" fillId="0" borderId="22" xfId="0" applyFont="1" applyBorder="1" applyAlignment="1">
      <alignment vertical="center"/>
    </xf>
    <xf numFmtId="43" fontId="45" fillId="2" borderId="10" xfId="31" applyNumberFormat="1" applyFont="1" applyFill="1" applyBorder="1" applyAlignment="1">
      <alignment horizontal="center" vertical="center" wrapText="1"/>
    </xf>
    <xf numFmtId="43" fontId="56" fillId="0" borderId="6" xfId="43" applyFont="1" applyBorder="1" applyAlignment="1">
      <alignment horizontal="center" vertical="center" wrapText="1"/>
    </xf>
    <xf numFmtId="43" fontId="45" fillId="2" borderId="6" xfId="62" applyNumberFormat="1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48" fillId="0" borderId="1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justify" vertical="center" wrapText="1"/>
    </xf>
    <xf numFmtId="0" fontId="48" fillId="0" borderId="18" xfId="0" applyFont="1" applyBorder="1" applyAlignment="1">
      <alignment horizontal="justify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justify" vertical="center" wrapText="1"/>
    </xf>
    <xf numFmtId="0" fontId="53" fillId="0" borderId="6" xfId="0" quotePrefix="1" applyFont="1" applyBorder="1" applyAlignment="1">
      <alignment horizontal="center" vertical="center" wrapText="1"/>
    </xf>
    <xf numFmtId="0" fontId="56" fillId="0" borderId="6" xfId="0" quotePrefix="1" applyFont="1" applyBorder="1" applyAlignment="1">
      <alignment horizontal="center" vertical="center" wrapText="1"/>
    </xf>
    <xf numFmtId="0" fontId="53" fillId="34" borderId="6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0" fontId="56" fillId="0" borderId="6" xfId="0" quotePrefix="1" applyFont="1" applyBorder="1" applyAlignment="1">
      <alignment horizontal="center" vertical="center"/>
    </xf>
    <xf numFmtId="0" fontId="59" fillId="0" borderId="0" xfId="54" applyFont="1" applyFill="1"/>
    <xf numFmtId="176" fontId="59" fillId="0" borderId="0" xfId="28" applyNumberFormat="1" applyFont="1" applyFill="1"/>
    <xf numFmtId="0" fontId="60" fillId="0" borderId="0" xfId="54" applyFont="1" applyFill="1" applyAlignment="1">
      <alignment horizontal="center" vertical="center"/>
    </xf>
    <xf numFmtId="178" fontId="60" fillId="0" borderId="0" xfId="54" applyNumberFormat="1" applyFont="1" applyFill="1" applyAlignment="1">
      <alignment horizontal="center"/>
    </xf>
    <xf numFmtId="0" fontId="60" fillId="0" borderId="0" xfId="54" applyFont="1" applyFill="1" applyAlignment="1">
      <alignment horizontal="center" wrapText="1"/>
    </xf>
    <xf numFmtId="0" fontId="60" fillId="0" borderId="0" xfId="54" applyFont="1" applyFill="1"/>
    <xf numFmtId="0" fontId="60" fillId="0" borderId="25" xfId="54" applyFont="1" applyFill="1" applyBorder="1" applyAlignment="1">
      <alignment horizontal="center" vertical="center" wrapText="1"/>
    </xf>
    <xf numFmtId="0" fontId="60" fillId="0" borderId="0" xfId="54" applyFont="1" applyFill="1" applyAlignment="1">
      <alignment horizontal="center" vertical="center" wrapText="1"/>
    </xf>
    <xf numFmtId="176" fontId="60" fillId="0" borderId="0" xfId="28" applyNumberFormat="1" applyFont="1" applyFill="1" applyAlignment="1">
      <alignment horizontal="center" vertical="center" wrapText="1"/>
    </xf>
    <xf numFmtId="0" fontId="60" fillId="0" borderId="6" xfId="54" applyFont="1" applyFill="1" applyBorder="1" applyAlignment="1">
      <alignment horizontal="center" vertical="center" wrapText="1"/>
    </xf>
    <xf numFmtId="178" fontId="60" fillId="0" borderId="9" xfId="54" quotePrefix="1" applyNumberFormat="1" applyFont="1" applyFill="1" applyBorder="1" applyAlignment="1">
      <alignment horizontal="center" vertical="center" wrapText="1"/>
    </xf>
    <xf numFmtId="0" fontId="43" fillId="0" borderId="6" xfId="0" quotePrefix="1" applyFont="1" applyBorder="1" applyAlignment="1">
      <alignment horizontal="center" vertical="center" wrapText="1"/>
    </xf>
    <xf numFmtId="178" fontId="60" fillId="0" borderId="87" xfId="54" quotePrefix="1" applyNumberFormat="1" applyFont="1" applyFill="1" applyBorder="1" applyAlignment="1">
      <alignment horizontal="center" vertical="center"/>
    </xf>
    <xf numFmtId="0" fontId="60" fillId="0" borderId="88" xfId="57" applyFont="1" applyFill="1" applyBorder="1" applyAlignment="1">
      <alignment horizontal="left" vertical="center"/>
    </xf>
    <xf numFmtId="0" fontId="60" fillId="0" borderId="26" xfId="57" applyFont="1" applyFill="1" applyBorder="1" applyAlignment="1">
      <alignment horizontal="center" vertical="center"/>
    </xf>
    <xf numFmtId="0" fontId="60" fillId="0" borderId="22" xfId="57" applyFont="1" applyFill="1" applyBorder="1" applyAlignment="1">
      <alignment horizontal="center" vertical="center"/>
    </xf>
    <xf numFmtId="43" fontId="59" fillId="0" borderId="10" xfId="54" applyNumberFormat="1" applyFont="1" applyFill="1" applyBorder="1" applyAlignment="1">
      <alignment horizontal="center" vertical="center"/>
    </xf>
    <xf numFmtId="0" fontId="59" fillId="0" borderId="10" xfId="54" applyFont="1" applyFill="1" applyBorder="1" applyAlignment="1">
      <alignment horizontal="center" vertical="center"/>
    </xf>
    <xf numFmtId="43" fontId="60" fillId="0" borderId="10" xfId="54" applyNumberFormat="1" applyFont="1" applyFill="1" applyBorder="1" applyAlignment="1">
      <alignment horizontal="center" vertical="center"/>
    </xf>
    <xf numFmtId="43" fontId="59" fillId="0" borderId="0" xfId="54" applyNumberFormat="1" applyFont="1" applyFill="1" applyBorder="1" applyAlignment="1">
      <alignment horizontal="center" vertical="center"/>
    </xf>
    <xf numFmtId="0" fontId="59" fillId="0" borderId="27" xfId="54" applyFont="1" applyFill="1" applyBorder="1" applyAlignment="1">
      <alignment horizontal="center" vertical="center"/>
    </xf>
    <xf numFmtId="0" fontId="59" fillId="0" borderId="0" xfId="54" applyFont="1" applyFill="1" applyAlignment="1">
      <alignment horizontal="center" vertical="center"/>
    </xf>
    <xf numFmtId="176" fontId="59" fillId="0" borderId="0" xfId="28" applyNumberFormat="1" applyFont="1" applyFill="1" applyAlignment="1">
      <alignment horizontal="center" vertical="center"/>
    </xf>
    <xf numFmtId="178" fontId="60" fillId="0" borderId="89" xfId="54" applyNumberFormat="1" applyFont="1" applyFill="1" applyBorder="1" applyAlignment="1">
      <alignment horizontal="center" vertical="top" wrapText="1"/>
    </xf>
    <xf numFmtId="178" fontId="59" fillId="0" borderId="5" xfId="57" quotePrefix="1" applyNumberFormat="1" applyFont="1" applyFill="1" applyBorder="1" applyAlignment="1">
      <alignment horizontal="center" vertical="top" wrapText="1"/>
    </xf>
    <xf numFmtId="43" fontId="59" fillId="2" borderId="10" xfId="31" applyNumberFormat="1" applyFont="1" applyFill="1" applyBorder="1" applyAlignment="1">
      <alignment horizontal="left" vertical="top" wrapText="1"/>
    </xf>
    <xf numFmtId="0" fontId="61" fillId="0" borderId="6" xfId="62" applyFont="1" applyBorder="1" applyAlignment="1">
      <alignment horizontal="center" vertical="top" wrapText="1"/>
    </xf>
    <xf numFmtId="43" fontId="59" fillId="2" borderId="10" xfId="31" applyNumberFormat="1" applyFont="1" applyFill="1" applyBorder="1" applyAlignment="1">
      <alignment horizontal="right" vertical="top" wrapText="1"/>
    </xf>
    <xf numFmtId="4" fontId="59" fillId="0" borderId="6" xfId="54" applyNumberFormat="1" applyFont="1" applyFill="1" applyBorder="1" applyAlignment="1">
      <alignment horizontal="justify" vertical="top" wrapText="1"/>
    </xf>
    <xf numFmtId="0" fontId="59" fillId="0" borderId="28" xfId="54" applyFont="1" applyFill="1" applyBorder="1" applyAlignment="1">
      <alignment horizontal="justify" vertical="top" wrapText="1"/>
    </xf>
    <xf numFmtId="0" fontId="59" fillId="0" borderId="0" xfId="54" applyFont="1" applyFill="1" applyAlignment="1">
      <alignment horizontal="justify" vertical="top" wrapText="1"/>
    </xf>
    <xf numFmtId="176" fontId="59" fillId="0" borderId="0" xfId="28" applyNumberFormat="1" applyFont="1" applyFill="1" applyAlignment="1">
      <alignment horizontal="justify" vertical="top" wrapText="1"/>
    </xf>
    <xf numFmtId="178" fontId="60" fillId="0" borderId="89" xfId="54" quotePrefix="1" applyNumberFormat="1" applyFont="1" applyFill="1" applyBorder="1" applyAlignment="1">
      <alignment horizontal="center" vertical="center"/>
    </xf>
    <xf numFmtId="0" fontId="60" fillId="0" borderId="5" xfId="57" applyFont="1" applyFill="1" applyBorder="1" applyAlignment="1">
      <alignment horizontal="left" vertical="center"/>
    </xf>
    <xf numFmtId="0" fontId="60" fillId="0" borderId="9" xfId="57" applyFont="1" applyFill="1" applyBorder="1" applyAlignment="1">
      <alignment horizontal="left" vertical="center"/>
    </xf>
    <xf numFmtId="0" fontId="60" fillId="0" borderId="18" xfId="57" applyFont="1" applyFill="1" applyBorder="1" applyAlignment="1">
      <alignment horizontal="left" vertical="center"/>
    </xf>
    <xf numFmtId="43" fontId="59" fillId="0" borderId="6" xfId="54" applyNumberFormat="1" applyFont="1" applyFill="1" applyBorder="1" applyAlignment="1">
      <alignment horizontal="left" vertical="center"/>
    </xf>
    <xf numFmtId="0" fontId="61" fillId="0" borderId="6" xfId="62" applyFont="1" applyBorder="1" applyAlignment="1">
      <alignment horizontal="left" vertical="center"/>
    </xf>
    <xf numFmtId="43" fontId="60" fillId="0" borderId="6" xfId="54" applyNumberFormat="1" applyFont="1" applyFill="1" applyBorder="1" applyAlignment="1">
      <alignment horizontal="left" vertical="center"/>
    </xf>
    <xf numFmtId="43" fontId="59" fillId="0" borderId="0" xfId="54" applyNumberFormat="1" applyFont="1" applyFill="1" applyBorder="1" applyAlignment="1">
      <alignment horizontal="left" vertical="center"/>
    </xf>
    <xf numFmtId="0" fontId="59" fillId="0" borderId="28" xfId="54" applyFont="1" applyFill="1" applyBorder="1" applyAlignment="1">
      <alignment horizontal="left" vertical="center"/>
    </xf>
    <xf numFmtId="0" fontId="59" fillId="0" borderId="0" xfId="54" applyFont="1" applyFill="1" applyAlignment="1">
      <alignment horizontal="left" vertical="center"/>
    </xf>
    <xf numFmtId="176" fontId="59" fillId="0" borderId="0" xfId="28" applyNumberFormat="1" applyFont="1" applyFill="1" applyAlignment="1">
      <alignment horizontal="left" vertical="center"/>
    </xf>
    <xf numFmtId="43" fontId="59" fillId="2" borderId="6" xfId="62" applyNumberFormat="1" applyFont="1" applyFill="1" applyBorder="1" applyAlignment="1">
      <alignment horizontal="right" vertical="top" wrapText="1"/>
    </xf>
    <xf numFmtId="4" fontId="59" fillId="0" borderId="90" xfId="54" applyNumberFormat="1" applyFont="1" applyFill="1" applyBorder="1" applyAlignment="1">
      <alignment horizontal="justify" vertical="top" wrapText="1"/>
    </xf>
    <xf numFmtId="0" fontId="60" fillId="0" borderId="9" xfId="57" applyFont="1" applyFill="1" applyBorder="1" applyAlignment="1">
      <alignment horizontal="center" vertical="center"/>
    </xf>
    <xf numFmtId="0" fontId="60" fillId="0" borderId="18" xfId="57" applyFont="1" applyFill="1" applyBorder="1" applyAlignment="1">
      <alignment horizontal="center" vertical="center"/>
    </xf>
    <xf numFmtId="43" fontId="59" fillId="0" borderId="6" xfId="54" applyNumberFormat="1" applyFont="1" applyFill="1" applyBorder="1" applyAlignment="1">
      <alignment horizontal="center" vertical="center"/>
    </xf>
    <xf numFmtId="0" fontId="61" fillId="0" borderId="6" xfId="62" applyNumberFormat="1" applyFont="1" applyBorder="1" applyAlignment="1">
      <alignment horizontal="center" vertical="center"/>
    </xf>
    <xf numFmtId="0" fontId="61" fillId="0" borderId="6" xfId="62" applyFont="1" applyBorder="1" applyAlignment="1">
      <alignment horizontal="center" vertical="center"/>
    </xf>
    <xf numFmtId="43" fontId="60" fillId="0" borderId="6" xfId="54" applyNumberFormat="1" applyFont="1" applyFill="1" applyBorder="1" applyAlignment="1">
      <alignment horizontal="center" vertical="center"/>
    </xf>
    <xf numFmtId="0" fontId="59" fillId="0" borderId="28" xfId="54" applyFont="1" applyFill="1" applyBorder="1" applyAlignment="1">
      <alignment horizontal="center" vertical="center"/>
    </xf>
    <xf numFmtId="0" fontId="61" fillId="0" borderId="6" xfId="62" applyNumberFormat="1" applyFont="1" applyBorder="1" applyAlignment="1">
      <alignment horizontal="justify" vertical="top" wrapText="1"/>
    </xf>
    <xf numFmtId="4" fontId="60" fillId="0" borderId="6" xfId="54" applyNumberFormat="1" applyFont="1" applyFill="1" applyBorder="1" applyAlignment="1">
      <alignment horizontal="center" vertical="center"/>
    </xf>
    <xf numFmtId="178" fontId="60" fillId="0" borderId="5" xfId="54" applyNumberFormat="1" applyFont="1" applyFill="1" applyBorder="1" applyAlignment="1">
      <alignment horizontal="center" vertical="top" wrapText="1"/>
    </xf>
    <xf numFmtId="0" fontId="61" fillId="0" borderId="6" xfId="62" applyFont="1" applyBorder="1" applyAlignment="1">
      <alignment horizontal="center" vertical="center" wrapText="1"/>
    </xf>
    <xf numFmtId="0" fontId="59" fillId="0" borderId="6" xfId="54" applyFont="1" applyFill="1" applyBorder="1"/>
    <xf numFmtId="0" fontId="59" fillId="0" borderId="28" xfId="54" applyFont="1" applyFill="1" applyBorder="1"/>
    <xf numFmtId="178" fontId="59" fillId="0" borderId="29" xfId="54" applyNumberFormat="1" applyFont="1" applyFill="1" applyBorder="1" applyAlignment="1">
      <alignment horizontal="center"/>
    </xf>
    <xf numFmtId="178" fontId="59" fillId="0" borderId="30" xfId="54" applyNumberFormat="1" applyFont="1" applyFill="1" applyBorder="1" applyAlignment="1">
      <alignment horizontal="center"/>
    </xf>
    <xf numFmtId="178" fontId="59" fillId="0" borderId="31" xfId="54" applyNumberFormat="1" applyFont="1" applyFill="1" applyBorder="1" applyAlignment="1">
      <alignment horizontal="center"/>
    </xf>
    <xf numFmtId="0" fontId="59" fillId="0" borderId="91" xfId="54" applyFont="1" applyFill="1" applyBorder="1" applyAlignment="1">
      <alignment horizontal="justify" vertical="top" wrapText="1"/>
    </xf>
    <xf numFmtId="0" fontId="59" fillId="0" borderId="29" xfId="54" applyFont="1" applyFill="1" applyBorder="1"/>
    <xf numFmtId="0" fontId="59" fillId="0" borderId="29" xfId="54" applyFont="1" applyFill="1" applyBorder="1" applyAlignment="1">
      <alignment horizontal="center" wrapText="1"/>
    </xf>
    <xf numFmtId="0" fontId="59" fillId="0" borderId="32" xfId="54" applyFont="1" applyFill="1" applyBorder="1"/>
    <xf numFmtId="178" fontId="59" fillId="0" borderId="0" xfId="54" applyNumberFormat="1" applyFont="1" applyFill="1" applyAlignment="1">
      <alignment horizontal="center"/>
    </xf>
    <xf numFmtId="0" fontId="59" fillId="0" borderId="0" xfId="54" applyFont="1" applyFill="1" applyAlignment="1">
      <alignment horizontal="center" wrapText="1"/>
    </xf>
    <xf numFmtId="4" fontId="59" fillId="0" borderId="92" xfId="54" applyNumberFormat="1" applyFont="1" applyFill="1" applyBorder="1" applyAlignment="1">
      <alignment horizontal="justify" vertical="top" wrapText="1"/>
    </xf>
    <xf numFmtId="0" fontId="62" fillId="0" borderId="33" xfId="0" applyFont="1" applyBorder="1" applyAlignment="1">
      <alignment vertical="center" wrapText="1"/>
    </xf>
    <xf numFmtId="0" fontId="62" fillId="0" borderId="10" xfId="0" applyFont="1" applyBorder="1" applyAlignment="1">
      <alignment vertical="center" wrapText="1"/>
    </xf>
    <xf numFmtId="0" fontId="62" fillId="0" borderId="34" xfId="0" applyFont="1" applyBorder="1" applyAlignment="1">
      <alignment vertical="center" wrapText="1"/>
    </xf>
    <xf numFmtId="0" fontId="59" fillId="0" borderId="10" xfId="54" applyFont="1" applyFill="1" applyBorder="1"/>
    <xf numFmtId="0" fontId="62" fillId="0" borderId="6" xfId="0" applyFont="1" applyBorder="1" applyAlignment="1">
      <alignment horizontal="center" vertical="center" wrapText="1"/>
    </xf>
    <xf numFmtId="0" fontId="59" fillId="0" borderId="6" xfId="54" applyFont="1" applyFill="1" applyBorder="1" applyAlignment="1">
      <alignment horizontal="center" vertical="center"/>
    </xf>
    <xf numFmtId="4" fontId="60" fillId="0" borderId="6" xfId="54" applyNumberFormat="1" applyFont="1" applyFill="1" applyBorder="1" applyAlignment="1">
      <alignment horizontal="right" vertical="center"/>
    </xf>
    <xf numFmtId="0" fontId="47" fillId="0" borderId="0" xfId="54" applyFont="1" applyFill="1" applyAlignment="1">
      <alignment horizontal="center" vertical="center"/>
    </xf>
    <xf numFmtId="178" fontId="47" fillId="0" borderId="0" xfId="54" applyNumberFormat="1" applyFont="1" applyFill="1" applyAlignment="1">
      <alignment horizontal="left" vertical="center"/>
    </xf>
    <xf numFmtId="0" fontId="2" fillId="0" borderId="35" xfId="0" applyNumberFormat="1" applyFont="1" applyBorder="1" applyAlignment="1">
      <alignment vertical="top" wrapText="1"/>
    </xf>
    <xf numFmtId="0" fontId="2" fillId="0" borderId="36" xfId="0" applyNumberFormat="1" applyFont="1" applyBorder="1" applyAlignment="1">
      <alignment vertical="top" wrapText="1"/>
    </xf>
    <xf numFmtId="0" fontId="2" fillId="0" borderId="37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5" fillId="0" borderId="36" xfId="53" applyFont="1" applyFill="1" applyBorder="1" applyAlignment="1">
      <alignment vertical="top" wrapText="1"/>
    </xf>
    <xf numFmtId="0" fontId="45" fillId="0" borderId="14" xfId="53" applyFont="1" applyFill="1" applyBorder="1" applyAlignment="1">
      <alignment vertical="top" wrapText="1"/>
    </xf>
    <xf numFmtId="0" fontId="2" fillId="0" borderId="38" xfId="0" applyNumberFormat="1" applyFont="1" applyBorder="1" applyAlignment="1">
      <alignment vertical="top" wrapText="1"/>
    </xf>
    <xf numFmtId="0" fontId="2" fillId="0" borderId="35" xfId="0" quotePrefix="1" applyFont="1" applyBorder="1" applyAlignment="1">
      <alignment vertical="top" wrapText="1"/>
    </xf>
    <xf numFmtId="0" fontId="2" fillId="0" borderId="37" xfId="0" quotePrefix="1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1" fontId="2" fillId="0" borderId="0" xfId="28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41" fontId="2" fillId="0" borderId="0" xfId="28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vertical="top" wrapText="1"/>
    </xf>
    <xf numFmtId="0" fontId="2" fillId="34" borderId="5" xfId="0" applyFont="1" applyFill="1" applyBorder="1" applyAlignment="1">
      <alignment vertical="top" wrapText="1"/>
    </xf>
    <xf numFmtId="0" fontId="2" fillId="34" borderId="17" xfId="0" applyFont="1" applyFill="1" applyBorder="1" applyAlignment="1">
      <alignment vertical="top" wrapText="1"/>
    </xf>
    <xf numFmtId="0" fontId="2" fillId="34" borderId="18" xfId="0" applyFont="1" applyFill="1" applyBorder="1" applyAlignment="1">
      <alignment vertical="top" wrapText="1"/>
    </xf>
    <xf numFmtId="0" fontId="45" fillId="0" borderId="41" xfId="57" applyFont="1" applyFill="1" applyBorder="1" applyAlignment="1">
      <alignment vertical="top" wrapText="1"/>
    </xf>
    <xf numFmtId="0" fontId="45" fillId="0" borderId="42" xfId="57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5" fillId="34" borderId="33" xfId="53" applyFont="1" applyFill="1" applyBorder="1" applyAlignment="1">
      <alignment vertical="top" wrapText="1"/>
    </xf>
    <xf numFmtId="0" fontId="45" fillId="34" borderId="43" xfId="53" applyFont="1" applyFill="1" applyBorder="1" applyAlignment="1">
      <alignment vertical="top" wrapText="1"/>
    </xf>
    <xf numFmtId="0" fontId="45" fillId="34" borderId="39" xfId="53" applyFont="1" applyFill="1" applyBorder="1" applyAlignment="1">
      <alignment vertical="top" wrapText="1"/>
    </xf>
    <xf numFmtId="0" fontId="2" fillId="34" borderId="35" xfId="0" applyFont="1" applyFill="1" applyBorder="1" applyAlignment="1">
      <alignment vertical="top" wrapText="1"/>
    </xf>
    <xf numFmtId="0" fontId="2" fillId="34" borderId="36" xfId="0" applyFont="1" applyFill="1" applyBorder="1" applyAlignment="1">
      <alignment vertical="top" wrapText="1"/>
    </xf>
    <xf numFmtId="0" fontId="2" fillId="34" borderId="44" xfId="0" applyFont="1" applyFill="1" applyBorder="1" applyAlignment="1">
      <alignment vertical="top" wrapText="1"/>
    </xf>
    <xf numFmtId="0" fontId="45" fillId="34" borderId="6" xfId="53" applyFont="1" applyFill="1" applyBorder="1" applyAlignment="1">
      <alignment vertical="top" wrapText="1"/>
    </xf>
    <xf numFmtId="0" fontId="45" fillId="34" borderId="7" xfId="53" applyFont="1" applyFill="1" applyBorder="1" applyAlignment="1">
      <alignment vertical="top" wrapText="1"/>
    </xf>
    <xf numFmtId="0" fontId="45" fillId="34" borderId="3" xfId="53" applyFont="1" applyFill="1" applyBorder="1" applyAlignment="1">
      <alignment vertical="top" wrapText="1"/>
    </xf>
    <xf numFmtId="9" fontId="2" fillId="34" borderId="1" xfId="0" applyNumberFormat="1" applyFont="1" applyFill="1" applyBorder="1" applyAlignment="1">
      <alignment vertical="top" wrapText="1"/>
    </xf>
    <xf numFmtId="0" fontId="2" fillId="34" borderId="23" xfId="0" applyFont="1" applyFill="1" applyBorder="1" applyAlignment="1">
      <alignment vertical="top" wrapText="1"/>
    </xf>
    <xf numFmtId="0" fontId="2" fillId="34" borderId="2" xfId="0" applyFont="1" applyFill="1" applyBorder="1" applyAlignment="1">
      <alignment vertical="top" wrapText="1"/>
    </xf>
    <xf numFmtId="0" fontId="2" fillId="34" borderId="24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41" fontId="2" fillId="0" borderId="0" xfId="28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6" fontId="2" fillId="0" borderId="1" xfId="28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1" xfId="0" applyFont="1" applyBorder="1" applyAlignment="1">
      <alignment vertical="top" wrapText="1"/>
    </xf>
    <xf numFmtId="0" fontId="2" fillId="0" borderId="52" xfId="0" applyFont="1" applyBorder="1" applyAlignment="1">
      <alignment vertical="top" wrapText="1"/>
    </xf>
    <xf numFmtId="176" fontId="2" fillId="34" borderId="12" xfId="28" applyNumberFormat="1" applyFont="1" applyFill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0" xfId="0" quotePrefix="1" applyFont="1" applyBorder="1" applyAlignment="1">
      <alignment vertical="top" wrapText="1"/>
    </xf>
    <xf numFmtId="0" fontId="63" fillId="0" borderId="6" xfId="62" applyNumberFormat="1" applyFont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9" fontId="2" fillId="0" borderId="23" xfId="0" applyNumberFormat="1" applyFont="1" applyFill="1" applyBorder="1" applyAlignment="1">
      <alignment vertical="top" wrapText="1"/>
    </xf>
    <xf numFmtId="9" fontId="2" fillId="0" borderId="50" xfId="0" applyNumberFormat="1" applyFont="1" applyFill="1" applyBorder="1" applyAlignment="1">
      <alignment vertical="top" wrapText="1"/>
    </xf>
    <xf numFmtId="176" fontId="2" fillId="0" borderId="1" xfId="28" applyNumberFormat="1" applyFont="1" applyFill="1" applyBorder="1" applyAlignment="1">
      <alignment vertical="top" wrapText="1"/>
    </xf>
    <xf numFmtId="0" fontId="2" fillId="34" borderId="16" xfId="0" applyFont="1" applyFill="1" applyBorder="1" applyAlignment="1">
      <alignment vertical="top" wrapText="1"/>
    </xf>
    <xf numFmtId="0" fontId="2" fillId="34" borderId="54" xfId="0" applyFont="1" applyFill="1" applyBorder="1" applyAlignment="1">
      <alignment vertical="top" wrapText="1"/>
    </xf>
    <xf numFmtId="176" fontId="2" fillId="34" borderId="4" xfId="28" applyNumberFormat="1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176" fontId="2" fillId="34" borderId="1" xfId="28" applyNumberFormat="1" applyFont="1" applyFill="1" applyBorder="1" applyAlignment="1">
      <alignment vertical="top" wrapText="1"/>
    </xf>
    <xf numFmtId="0" fontId="6" fillId="34" borderId="7" xfId="0" applyFont="1" applyFill="1" applyBorder="1" applyAlignment="1">
      <alignment vertical="top" wrapText="1"/>
    </xf>
    <xf numFmtId="0" fontId="6" fillId="34" borderId="2" xfId="0" applyFont="1" applyFill="1" applyBorder="1" applyAlignment="1">
      <alignment vertical="top" wrapText="1"/>
    </xf>
    <xf numFmtId="0" fontId="6" fillId="34" borderId="50" xfId="0" applyFont="1" applyFill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43" fontId="3" fillId="0" borderId="1" xfId="0" applyNumberFormat="1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1" fontId="3" fillId="0" borderId="0" xfId="28" applyFont="1" applyAlignment="1">
      <alignment vertical="top" wrapText="1"/>
    </xf>
    <xf numFmtId="0" fontId="7" fillId="0" borderId="0" xfId="0" applyFont="1" applyAlignment="1">
      <alignment vertical="top" wrapText="1"/>
    </xf>
    <xf numFmtId="0" fontId="53" fillId="0" borderId="33" xfId="0" applyFont="1" applyBorder="1" applyAlignment="1">
      <alignment vertical="top" wrapText="1"/>
    </xf>
    <xf numFmtId="0" fontId="2" fillId="0" borderId="54" xfId="0" applyNumberFormat="1" applyFont="1" applyBorder="1" applyAlignment="1">
      <alignment vertical="top" wrapText="1"/>
    </xf>
    <xf numFmtId="0" fontId="53" fillId="0" borderId="34" xfId="0" applyFont="1" applyBorder="1" applyAlignment="1">
      <alignment vertical="top" wrapText="1"/>
    </xf>
    <xf numFmtId="0" fontId="53" fillId="0" borderId="10" xfId="0" applyFont="1" applyBorder="1" applyAlignment="1">
      <alignment vertical="top" wrapText="1"/>
    </xf>
    <xf numFmtId="0" fontId="2" fillId="34" borderId="55" xfId="0" applyFont="1" applyFill="1" applyBorder="1" applyAlignment="1">
      <alignment vertical="top" wrapText="1"/>
    </xf>
    <xf numFmtId="0" fontId="2" fillId="34" borderId="56" xfId="0" applyFont="1" applyFill="1" applyBorder="1" applyAlignment="1">
      <alignment vertical="top" wrapText="1"/>
    </xf>
    <xf numFmtId="0" fontId="2" fillId="34" borderId="57" xfId="0" applyFont="1" applyFill="1" applyBorder="1" applyAlignment="1">
      <alignment vertical="top" wrapText="1"/>
    </xf>
    <xf numFmtId="0" fontId="2" fillId="34" borderId="50" xfId="0" applyFont="1" applyFill="1" applyBorder="1" applyAlignment="1">
      <alignment vertical="top" wrapText="1"/>
    </xf>
    <xf numFmtId="0" fontId="53" fillId="0" borderId="6" xfId="0" applyFont="1" applyBorder="1" applyAlignment="1">
      <alignment vertical="top" wrapText="1"/>
    </xf>
    <xf numFmtId="43" fontId="3" fillId="35" borderId="1" xfId="0" applyNumberFormat="1" applyFont="1" applyFill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45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41" fontId="2" fillId="0" borderId="0" xfId="28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4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1" fontId="2" fillId="0" borderId="0" xfId="28" applyFont="1" applyAlignment="1">
      <alignment vertical="top"/>
    </xf>
    <xf numFmtId="0" fontId="2" fillId="0" borderId="49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41" fontId="2" fillId="0" borderId="0" xfId="28" applyFont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50" xfId="0" applyFont="1" applyBorder="1" applyAlignment="1">
      <alignment horizontal="center" vertical="top"/>
    </xf>
    <xf numFmtId="41" fontId="19" fillId="0" borderId="0" xfId="28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" fillId="0" borderId="16" xfId="0" applyNumberFormat="1" applyFont="1" applyBorder="1" applyAlignment="1">
      <alignment horizontal="right" vertical="top" wrapText="1"/>
    </xf>
    <xf numFmtId="0" fontId="2" fillId="0" borderId="58" xfId="0" applyNumberFormat="1" applyFont="1" applyBorder="1" applyAlignment="1">
      <alignment horizontal="left" vertical="top" wrapText="1"/>
    </xf>
    <xf numFmtId="0" fontId="2" fillId="0" borderId="46" xfId="0" applyNumberFormat="1" applyFont="1" applyBorder="1" applyAlignment="1">
      <alignment vertical="top" wrapText="1"/>
    </xf>
    <xf numFmtId="0" fontId="6" fillId="34" borderId="7" xfId="0" applyFont="1" applyFill="1" applyBorder="1" applyAlignment="1">
      <alignment vertical="top"/>
    </xf>
    <xf numFmtId="0" fontId="56" fillId="0" borderId="18" xfId="0" applyFont="1" applyBorder="1" applyAlignment="1">
      <alignment vertical="top" wrapText="1"/>
    </xf>
    <xf numFmtId="0" fontId="56" fillId="0" borderId="6" xfId="0" applyFont="1" applyBorder="1" applyAlignment="1">
      <alignment vertical="top" wrapText="1"/>
    </xf>
    <xf numFmtId="0" fontId="56" fillId="0" borderId="5" xfId="0" applyFont="1" applyBorder="1" applyAlignment="1">
      <alignment vertical="top" wrapText="1"/>
    </xf>
    <xf numFmtId="43" fontId="56" fillId="0" borderId="6" xfId="0" applyNumberFormat="1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0" fontId="51" fillId="0" borderId="18" xfId="0" applyFont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3" fillId="0" borderId="18" xfId="0" applyFont="1" applyBorder="1" applyAlignment="1">
      <alignment vertical="top" wrapText="1"/>
    </xf>
    <xf numFmtId="9" fontId="53" fillId="0" borderId="6" xfId="0" applyNumberFormat="1" applyFont="1" applyBorder="1" applyAlignment="1">
      <alignment vertical="top" wrapText="1"/>
    </xf>
    <xf numFmtId="43" fontId="53" fillId="0" borderId="6" xfId="0" applyNumberFormat="1" applyFont="1" applyBorder="1" applyAlignment="1">
      <alignment vertical="top" wrapText="1"/>
    </xf>
    <xf numFmtId="43" fontId="53" fillId="0" borderId="9" xfId="43" applyFont="1" applyBorder="1" applyAlignment="1">
      <alignment vertical="top" wrapText="1"/>
    </xf>
    <xf numFmtId="43" fontId="53" fillId="0" borderId="6" xfId="43" applyFont="1" applyBorder="1" applyAlignment="1">
      <alignment vertical="top" wrapText="1"/>
    </xf>
    <xf numFmtId="0" fontId="53" fillId="34" borderId="9" xfId="0" applyFont="1" applyFill="1" applyBorder="1" applyAlignment="1">
      <alignment vertical="top" wrapText="1"/>
    </xf>
    <xf numFmtId="0" fontId="53" fillId="34" borderId="18" xfId="0" applyFont="1" applyFill="1" applyBorder="1" applyAlignment="1">
      <alignment vertical="top" wrapText="1"/>
    </xf>
    <xf numFmtId="0" fontId="53" fillId="34" borderId="6" xfId="0" applyFont="1" applyFill="1" applyBorder="1" applyAlignment="1">
      <alignment vertical="top" wrapText="1"/>
    </xf>
    <xf numFmtId="0" fontId="53" fillId="34" borderId="5" xfId="0" applyFont="1" applyFill="1" applyBorder="1" applyAlignment="1">
      <alignment vertical="top" wrapText="1"/>
    </xf>
    <xf numFmtId="9" fontId="53" fillId="34" borderId="6" xfId="71" applyFont="1" applyFill="1" applyBorder="1" applyAlignment="1">
      <alignment vertical="top" wrapText="1"/>
    </xf>
    <xf numFmtId="43" fontId="53" fillId="34" borderId="6" xfId="43" applyFont="1" applyFill="1" applyBorder="1" applyAlignment="1">
      <alignment vertical="top" wrapText="1"/>
    </xf>
    <xf numFmtId="10" fontId="53" fillId="34" borderId="6" xfId="0" applyNumberFormat="1" applyFont="1" applyFill="1" applyBorder="1" applyAlignment="1">
      <alignment vertical="top" wrapText="1"/>
    </xf>
    <xf numFmtId="43" fontId="56" fillId="0" borderId="6" xfId="43" applyFont="1" applyBorder="1" applyAlignment="1">
      <alignment vertical="top" wrapText="1"/>
    </xf>
    <xf numFmtId="10" fontId="56" fillId="0" borderId="6" xfId="0" applyNumberFormat="1" applyFont="1" applyBorder="1" applyAlignment="1">
      <alignment vertical="top" wrapText="1"/>
    </xf>
    <xf numFmtId="9" fontId="53" fillId="0" borderId="6" xfId="71" applyFont="1" applyBorder="1" applyAlignment="1">
      <alignment vertical="top" wrapText="1"/>
    </xf>
    <xf numFmtId="9" fontId="56" fillId="0" borderId="6" xfId="71" applyFont="1" applyBorder="1" applyAlignment="1">
      <alignment vertical="top" wrapText="1"/>
    </xf>
    <xf numFmtId="10" fontId="53" fillId="0" borderId="6" xfId="0" applyNumberFormat="1" applyFont="1" applyBorder="1" applyAlignment="1">
      <alignment vertical="top" wrapText="1"/>
    </xf>
    <xf numFmtId="0" fontId="51" fillId="0" borderId="48" xfId="0" applyFont="1" applyBorder="1" applyAlignment="1">
      <alignment vertical="top" wrapText="1"/>
    </xf>
    <xf numFmtId="9" fontId="53" fillId="0" borderId="33" xfId="0" applyNumberFormat="1" applyFont="1" applyBorder="1" applyAlignment="1">
      <alignment vertical="top" wrapText="1"/>
    </xf>
    <xf numFmtId="43" fontId="53" fillId="0" borderId="33" xfId="0" applyNumberFormat="1" applyFont="1" applyBorder="1" applyAlignment="1">
      <alignment vertical="top" wrapText="1"/>
    </xf>
    <xf numFmtId="0" fontId="53" fillId="0" borderId="59" xfId="0" applyFont="1" applyBorder="1" applyAlignment="1">
      <alignment vertical="top" wrapText="1"/>
    </xf>
    <xf numFmtId="0" fontId="0" fillId="0" borderId="6" xfId="0" applyFont="1" applyBorder="1" applyAlignment="1">
      <alignment horizontal="left" vertical="center" wrapText="1"/>
    </xf>
    <xf numFmtId="0" fontId="20" fillId="0" borderId="46" xfId="0" applyFont="1" applyBorder="1" applyAlignment="1">
      <alignment vertical="top"/>
    </xf>
    <xf numFmtId="0" fontId="48" fillId="0" borderId="33" xfId="0" applyFont="1" applyBorder="1" applyAlignment="1">
      <alignment vertical="center" wrapText="1"/>
    </xf>
    <xf numFmtId="0" fontId="48" fillId="0" borderId="34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8" fillId="0" borderId="6" xfId="0" quotePrefix="1" applyFont="1" applyBorder="1" applyAlignment="1">
      <alignment horizontal="center" vertical="center" wrapText="1"/>
    </xf>
    <xf numFmtId="0" fontId="64" fillId="0" borderId="1" xfId="0" applyFont="1" applyBorder="1" applyAlignment="1">
      <alignment vertical="top" wrapText="1"/>
    </xf>
    <xf numFmtId="0" fontId="64" fillId="0" borderId="4" xfId="0" applyFont="1" applyBorder="1" applyAlignment="1">
      <alignment vertical="top" wrapText="1"/>
    </xf>
    <xf numFmtId="0" fontId="48" fillId="34" borderId="6" xfId="0" applyFont="1" applyFill="1" applyBorder="1" applyAlignment="1">
      <alignment vertical="center"/>
    </xf>
    <xf numFmtId="0" fontId="48" fillId="34" borderId="5" xfId="0" applyFont="1" applyFill="1" applyBorder="1" applyAlignment="1">
      <alignment vertical="center"/>
    </xf>
    <xf numFmtId="9" fontId="48" fillId="34" borderId="6" xfId="71" applyFont="1" applyFill="1" applyBorder="1" applyAlignment="1">
      <alignment horizontal="center" vertical="center"/>
    </xf>
    <xf numFmtId="43" fontId="48" fillId="34" borderId="6" xfId="0" applyNumberFormat="1" applyFont="1" applyFill="1" applyBorder="1" applyAlignment="1">
      <alignment vertical="center"/>
    </xf>
    <xf numFmtId="0" fontId="48" fillId="34" borderId="6" xfId="0" applyFont="1" applyFill="1" applyBorder="1" applyAlignment="1">
      <alignment horizontal="center" vertical="center"/>
    </xf>
    <xf numFmtId="9" fontId="48" fillId="0" borderId="0" xfId="71" applyFont="1" applyAlignment="1">
      <alignment horizontal="center" vertical="center"/>
    </xf>
    <xf numFmtId="0" fontId="65" fillId="0" borderId="16" xfId="57" applyFont="1" applyFill="1" applyBorder="1" applyAlignment="1">
      <alignment vertical="top" wrapText="1"/>
    </xf>
    <xf numFmtId="0" fontId="65" fillId="0" borderId="17" xfId="57" applyFont="1" applyFill="1" applyBorder="1" applyAlignment="1">
      <alignment vertical="top" wrapText="1"/>
    </xf>
    <xf numFmtId="0" fontId="58" fillId="0" borderId="33" xfId="0" applyFont="1" applyBorder="1" applyAlignment="1">
      <alignment vertical="top" wrapText="1"/>
    </xf>
    <xf numFmtId="0" fontId="48" fillId="0" borderId="33" xfId="0" applyFont="1" applyBorder="1" applyAlignment="1">
      <alignment vertical="top" wrapText="1"/>
    </xf>
    <xf numFmtId="0" fontId="48" fillId="0" borderId="6" xfId="0" applyFont="1" applyBorder="1" applyAlignment="1">
      <alignment vertical="center" wrapText="1"/>
    </xf>
    <xf numFmtId="43" fontId="48" fillId="0" borderId="6" xfId="0" applyNumberFormat="1" applyFont="1" applyBorder="1" applyAlignment="1">
      <alignment vertical="center" wrapText="1"/>
    </xf>
    <xf numFmtId="0" fontId="58" fillId="0" borderId="6" xfId="0" quotePrefix="1" applyFont="1" applyBorder="1" applyAlignment="1">
      <alignment vertical="center" wrapText="1"/>
    </xf>
    <xf numFmtId="0" fontId="48" fillId="34" borderId="5" xfId="0" applyFont="1" applyFill="1" applyBorder="1" applyAlignment="1">
      <alignment vertical="center" wrapText="1"/>
    </xf>
    <xf numFmtId="0" fontId="48" fillId="34" borderId="18" xfId="0" applyFont="1" applyFill="1" applyBorder="1" applyAlignment="1">
      <alignment vertical="center" wrapText="1"/>
    </xf>
    <xf numFmtId="0" fontId="48" fillId="34" borderId="6" xfId="0" applyFont="1" applyFill="1" applyBorder="1" applyAlignment="1">
      <alignment vertical="center" wrapText="1"/>
    </xf>
    <xf numFmtId="0" fontId="66" fillId="34" borderId="6" xfId="0" applyFont="1" applyFill="1" applyBorder="1" applyAlignment="1">
      <alignment vertical="center"/>
    </xf>
    <xf numFmtId="0" fontId="66" fillId="34" borderId="5" xfId="0" applyFont="1" applyFill="1" applyBorder="1" applyAlignment="1">
      <alignment vertical="center"/>
    </xf>
    <xf numFmtId="9" fontId="66" fillId="34" borderId="6" xfId="71" applyFont="1" applyFill="1" applyBorder="1" applyAlignment="1">
      <alignment horizontal="center" vertical="center"/>
    </xf>
    <xf numFmtId="43" fontId="66" fillId="34" borderId="6" xfId="0" applyNumberFormat="1" applyFont="1" applyFill="1" applyBorder="1" applyAlignment="1">
      <alignment vertical="center"/>
    </xf>
    <xf numFmtId="0" fontId="66" fillId="34" borderId="6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48" fillId="0" borderId="0" xfId="0" quotePrefix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6" fillId="0" borderId="9" xfId="0" applyFont="1" applyBorder="1" applyAlignment="1">
      <alignment vertical="top" wrapText="1"/>
    </xf>
    <xf numFmtId="0" fontId="56" fillId="0" borderId="10" xfId="0" applyFont="1" applyBorder="1" applyAlignment="1">
      <alignment vertical="top" wrapText="1"/>
    </xf>
    <xf numFmtId="0" fontId="56" fillId="0" borderId="60" xfId="0" applyFont="1" applyBorder="1" applyAlignment="1">
      <alignment horizontal="center" vertical="top" wrapText="1"/>
    </xf>
    <xf numFmtId="43" fontId="67" fillId="0" borderId="6" xfId="43" applyFont="1" applyBorder="1" applyAlignment="1">
      <alignment horizontal="center" vertical="center"/>
    </xf>
    <xf numFmtId="0" fontId="56" fillId="0" borderId="6" xfId="0" applyFont="1" applyBorder="1" applyAlignment="1">
      <alignment horizontal="left" vertical="center"/>
    </xf>
    <xf numFmtId="0" fontId="48" fillId="0" borderId="5" xfId="0" applyFont="1" applyBorder="1" applyAlignment="1">
      <alignment horizontal="justify" vertical="center" wrapText="1"/>
    </xf>
    <xf numFmtId="0" fontId="48" fillId="0" borderId="18" xfId="0" applyFont="1" applyBorder="1" applyAlignment="1">
      <alignment horizontal="justify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left" vertical="top" wrapText="1"/>
    </xf>
    <xf numFmtId="0" fontId="56" fillId="0" borderId="60" xfId="0" applyFont="1" applyBorder="1" applyAlignment="1">
      <alignment horizontal="center" vertical="top" wrapText="1"/>
    </xf>
    <xf numFmtId="0" fontId="56" fillId="0" borderId="48" xfId="0" applyFont="1" applyBorder="1" applyAlignment="1">
      <alignment horizontal="center" vertical="top" wrapText="1"/>
    </xf>
    <xf numFmtId="0" fontId="11" fillId="0" borderId="0" xfId="66" applyFont="1" applyAlignment="1">
      <alignment horizontal="center"/>
    </xf>
    <xf numFmtId="0" fontId="8" fillId="0" borderId="0" xfId="66"/>
    <xf numFmtId="0" fontId="8" fillId="0" borderId="0" xfId="66" applyFont="1" applyAlignment="1"/>
    <xf numFmtId="0" fontId="12" fillId="0" borderId="0" xfId="66" applyFont="1" applyAlignment="1"/>
    <xf numFmtId="0" fontId="8" fillId="0" borderId="0" xfId="66" applyFont="1"/>
    <xf numFmtId="0" fontId="8" fillId="0" borderId="0" xfId="66" applyAlignment="1"/>
    <xf numFmtId="0" fontId="13" fillId="0" borderId="61" xfId="66" applyFont="1" applyBorder="1" applyAlignment="1">
      <alignment horizontal="center"/>
    </xf>
    <xf numFmtId="0" fontId="8" fillId="0" borderId="61" xfId="66" applyBorder="1"/>
    <xf numFmtId="0" fontId="13" fillId="0" borderId="34" xfId="66" applyFont="1" applyBorder="1" applyAlignment="1">
      <alignment horizontal="center"/>
    </xf>
    <xf numFmtId="0" fontId="8" fillId="0" borderId="34" xfId="66" applyBorder="1"/>
    <xf numFmtId="0" fontId="13" fillId="0" borderId="6" xfId="66" applyFont="1" applyBorder="1" applyAlignment="1">
      <alignment horizontal="center"/>
    </xf>
    <xf numFmtId="0" fontId="23" fillId="0" borderId="5" xfId="66" applyFont="1" applyBorder="1" applyAlignment="1">
      <alignment horizontal="center"/>
    </xf>
    <xf numFmtId="0" fontId="23" fillId="0" borderId="6" xfId="66" applyFont="1" applyBorder="1" applyAlignment="1">
      <alignment horizontal="center"/>
    </xf>
    <xf numFmtId="0" fontId="23" fillId="0" borderId="34" xfId="66" applyFont="1" applyBorder="1"/>
    <xf numFmtId="0" fontId="23" fillId="0" borderId="0" xfId="66" applyFont="1"/>
    <xf numFmtId="0" fontId="8" fillId="36" borderId="10" xfId="66" applyFill="1" applyBorder="1" applyAlignment="1">
      <alignment horizontal="center"/>
    </xf>
    <xf numFmtId="0" fontId="8" fillId="36" borderId="10" xfId="66" applyFill="1" applyBorder="1"/>
    <xf numFmtId="0" fontId="8" fillId="35" borderId="6" xfId="66" applyFill="1" applyBorder="1" applyAlignment="1">
      <alignment horizontal="center"/>
    </xf>
    <xf numFmtId="0" fontId="8" fillId="35" borderId="10" xfId="66" applyFill="1" applyBorder="1"/>
    <xf numFmtId="0" fontId="8" fillId="36" borderId="6" xfId="66" applyFill="1" applyBorder="1" applyAlignment="1">
      <alignment horizontal="center"/>
    </xf>
    <xf numFmtId="0" fontId="8" fillId="37" borderId="10" xfId="66" applyFill="1" applyBorder="1"/>
    <xf numFmtId="0" fontId="14" fillId="0" borderId="33" xfId="66" applyFont="1" applyBorder="1" applyAlignment="1">
      <alignment horizontal="left"/>
    </xf>
    <xf numFmtId="0" fontId="8" fillId="0" borderId="33" xfId="66" applyBorder="1" applyAlignment="1">
      <alignment horizontal="center"/>
    </xf>
    <xf numFmtId="0" fontId="8" fillId="0" borderId="10" xfId="66" applyBorder="1"/>
    <xf numFmtId="0" fontId="8" fillId="0" borderId="33" xfId="66" applyBorder="1"/>
    <xf numFmtId="0" fontId="8" fillId="0" borderId="34" xfId="66" applyBorder="1" applyAlignment="1"/>
    <xf numFmtId="0" fontId="8" fillId="0" borderId="10" xfId="66" applyBorder="1" applyAlignment="1"/>
    <xf numFmtId="179" fontId="8" fillId="0" borderId="33" xfId="66" applyNumberFormat="1" applyBorder="1"/>
    <xf numFmtId="179" fontId="8" fillId="0" borderId="33" xfId="66" quotePrefix="1" applyNumberFormat="1" applyBorder="1" applyAlignment="1"/>
    <xf numFmtId="179" fontId="8" fillId="0" borderId="34" xfId="66" applyNumberFormat="1" applyBorder="1"/>
    <xf numFmtId="179" fontId="8" fillId="0" borderId="34" xfId="66" applyNumberFormat="1" applyBorder="1" applyAlignment="1"/>
    <xf numFmtId="179" fontId="8" fillId="0" borderId="10" xfId="66" applyNumberFormat="1" applyBorder="1"/>
    <xf numFmtId="179" fontId="8" fillId="0" borderId="20" xfId="66" applyNumberFormat="1" applyBorder="1"/>
    <xf numFmtId="179" fontId="8" fillId="0" borderId="19" xfId="66" applyNumberFormat="1" applyBorder="1"/>
    <xf numFmtId="179" fontId="8" fillId="0" borderId="10" xfId="66" applyNumberFormat="1" applyBorder="1" applyAlignment="1">
      <alignment horizontal="center"/>
    </xf>
    <xf numFmtId="179" fontId="8" fillId="0" borderId="60" xfId="66" applyNumberFormat="1" applyBorder="1"/>
    <xf numFmtId="179" fontId="8" fillId="0" borderId="47" xfId="66" applyNumberFormat="1" applyBorder="1"/>
    <xf numFmtId="179" fontId="8" fillId="0" borderId="48" xfId="66" applyNumberFormat="1" applyBorder="1"/>
    <xf numFmtId="179" fontId="8" fillId="0" borderId="33" xfId="66" quotePrefix="1" applyNumberFormat="1" applyBorder="1" applyAlignment="1">
      <alignment horizontal="left"/>
    </xf>
    <xf numFmtId="0" fontId="13" fillId="0" borderId="0" xfId="66" applyFont="1"/>
    <xf numFmtId="0" fontId="13" fillId="0" borderId="60" xfId="66" applyFont="1" applyBorder="1" applyAlignment="1">
      <alignment horizontal="center"/>
    </xf>
    <xf numFmtId="0" fontId="15" fillId="0" borderId="5" xfId="66" applyFont="1" applyBorder="1" applyAlignment="1">
      <alignment horizontal="left"/>
    </xf>
    <xf numFmtId="0" fontId="13" fillId="0" borderId="18" xfId="66" applyFont="1" applyBorder="1" applyAlignment="1">
      <alignment horizontal="left"/>
    </xf>
    <xf numFmtId="0" fontId="8" fillId="0" borderId="0" xfId="66" quotePrefix="1"/>
    <xf numFmtId="0" fontId="8" fillId="0" borderId="6" xfId="66" applyBorder="1" applyAlignment="1">
      <alignment horizontal="center"/>
    </xf>
    <xf numFmtId="0" fontId="8" fillId="0" borderId="5" xfId="66" applyBorder="1" applyAlignment="1">
      <alignment horizontal="left"/>
    </xf>
    <xf numFmtId="0" fontId="8" fillId="0" borderId="9" xfId="66" applyBorder="1" applyAlignment="1">
      <alignment horizontal="left"/>
    </xf>
    <xf numFmtId="0" fontId="8" fillId="0" borderId="18" xfId="66" applyBorder="1" applyAlignment="1">
      <alignment horizontal="left"/>
    </xf>
    <xf numFmtId="179" fontId="8" fillId="0" borderId="5" xfId="66" applyNumberFormat="1" applyBorder="1"/>
    <xf numFmtId="0" fontId="8" fillId="0" borderId="18" xfId="66" applyBorder="1" applyAlignment="1"/>
    <xf numFmtId="0" fontId="8" fillId="0" borderId="18" xfId="66" applyBorder="1"/>
    <xf numFmtId="0" fontId="8" fillId="0" borderId="0" xfId="66" applyFont="1" applyBorder="1"/>
    <xf numFmtId="0" fontId="8" fillId="0" borderId="0" xfId="66" quotePrefix="1" applyFont="1" applyBorder="1"/>
    <xf numFmtId="0" fontId="8" fillId="0" borderId="0" xfId="66" applyBorder="1"/>
    <xf numFmtId="0" fontId="8" fillId="0" borderId="0" xfId="66" applyFont="1" applyFill="1" applyBorder="1"/>
    <xf numFmtId="0" fontId="13" fillId="0" borderId="0" xfId="66" applyFont="1" applyFill="1" applyBorder="1"/>
    <xf numFmtId="0" fontId="8" fillId="0" borderId="0" xfId="66" applyFont="1" applyBorder="1" applyAlignment="1"/>
    <xf numFmtId="0" fontId="13" fillId="0" borderId="0" xfId="66" applyFont="1" applyAlignment="1"/>
    <xf numFmtId="0" fontId="8" fillId="0" borderId="0" xfId="66" applyFont="1" applyFill="1" applyBorder="1" applyAlignment="1"/>
    <xf numFmtId="0" fontId="8" fillId="0" borderId="47" xfId="66" applyBorder="1"/>
    <xf numFmtId="9" fontId="24" fillId="36" borderId="93" xfId="0" applyNumberFormat="1" applyFont="1" applyFill="1" applyBorder="1" applyAlignment="1">
      <alignment horizontal="center" vertical="top" wrapText="1"/>
    </xf>
    <xf numFmtId="4" fontId="24" fillId="36" borderId="94" xfId="0" applyNumberFormat="1" applyFont="1" applyFill="1" applyBorder="1" applyAlignment="1">
      <alignment horizontal="center" vertical="top" wrapText="1"/>
    </xf>
    <xf numFmtId="10" fontId="24" fillId="0" borderId="93" xfId="0" applyNumberFormat="1" applyFont="1" applyFill="1" applyBorder="1" applyAlignment="1">
      <alignment horizontal="center" vertical="top" wrapText="1"/>
    </xf>
    <xf numFmtId="4" fontId="24" fillId="0" borderId="95" xfId="0" applyNumberFormat="1" applyFont="1" applyFill="1" applyBorder="1" applyAlignment="1">
      <alignment horizontal="center" vertical="top" wrapText="1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43" fontId="70" fillId="0" borderId="6" xfId="43" applyFont="1" applyBorder="1" applyAlignment="1">
      <alignment vertical="top" wrapText="1"/>
    </xf>
    <xf numFmtId="4" fontId="25" fillId="36" borderId="96" xfId="0" applyNumberFormat="1" applyFont="1" applyFill="1" applyBorder="1" applyAlignment="1">
      <alignment horizontal="right" vertical="top" wrapText="1"/>
    </xf>
    <xf numFmtId="0" fontId="71" fillId="0" borderId="0" xfId="0" applyFont="1" applyAlignment="1">
      <alignment vertical="center"/>
    </xf>
    <xf numFmtId="4" fontId="25" fillId="0" borderId="96" xfId="0" applyNumberFormat="1" applyFont="1" applyFill="1" applyBorder="1" applyAlignment="1">
      <alignment horizontal="right" vertical="top" wrapText="1"/>
    </xf>
    <xf numFmtId="43" fontId="58" fillId="0" borderId="6" xfId="43" applyFont="1" applyBorder="1" applyAlignment="1">
      <alignment vertical="top" wrapText="1"/>
    </xf>
    <xf numFmtId="4" fontId="26" fillId="36" borderId="96" xfId="0" applyNumberFormat="1" applyFont="1" applyFill="1" applyBorder="1" applyAlignment="1">
      <alignment horizontal="right" vertical="top" wrapText="1"/>
    </xf>
    <xf numFmtId="10" fontId="22" fillId="0" borderId="93" xfId="0" applyNumberFormat="1" applyFont="1" applyFill="1" applyBorder="1" applyAlignment="1">
      <alignment horizontal="center" vertical="top" wrapText="1"/>
    </xf>
    <xf numFmtId="4" fontId="22" fillId="0" borderId="95" xfId="0" applyNumberFormat="1" applyFont="1" applyFill="1" applyBorder="1" applyAlignment="1">
      <alignment horizontal="center" vertical="top" wrapText="1"/>
    </xf>
    <xf numFmtId="4" fontId="26" fillId="0" borderId="96" xfId="0" applyNumberFormat="1" applyFont="1" applyFill="1" applyBorder="1" applyAlignment="1">
      <alignment horizontal="right" vertical="top" wrapText="1"/>
    </xf>
    <xf numFmtId="9" fontId="22" fillId="36" borderId="93" xfId="0" applyNumberFormat="1" applyFont="1" applyFill="1" applyBorder="1" applyAlignment="1">
      <alignment horizontal="center" vertical="top" wrapText="1"/>
    </xf>
    <xf numFmtId="4" fontId="22" fillId="36" borderId="94" xfId="0" applyNumberFormat="1" applyFont="1" applyFill="1" applyBorder="1" applyAlignment="1">
      <alignment horizontal="center" vertical="top" wrapText="1"/>
    </xf>
    <xf numFmtId="43" fontId="66" fillId="0" borderId="6" xfId="0" applyNumberFormat="1" applyFont="1" applyBorder="1" applyAlignment="1">
      <alignment vertical="center" wrapText="1"/>
    </xf>
    <xf numFmtId="43" fontId="53" fillId="0" borderId="6" xfId="43" applyFont="1" applyBorder="1" applyAlignment="1">
      <alignment horizontal="center" vertical="center"/>
    </xf>
    <xf numFmtId="41" fontId="51" fillId="0" borderId="0" xfId="28" applyNumberFormat="1" applyFont="1" applyAlignment="1">
      <alignment horizontal="center" vertical="center"/>
    </xf>
    <xf numFmtId="41" fontId="51" fillId="0" borderId="0" xfId="28" applyNumberFormat="1" applyFont="1" applyAlignment="1">
      <alignment vertical="center"/>
    </xf>
    <xf numFmtId="43" fontId="58" fillId="0" borderId="18" xfId="43" applyFont="1" applyBorder="1" applyAlignment="1">
      <alignment vertical="top" wrapText="1"/>
    </xf>
    <xf numFmtId="4" fontId="26" fillId="36" borderId="93" xfId="0" applyNumberFormat="1" applyFont="1" applyFill="1" applyBorder="1" applyAlignment="1">
      <alignment horizontal="right" vertical="top" wrapText="1"/>
    </xf>
    <xf numFmtId="10" fontId="22" fillId="0" borderId="0" xfId="0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vertical="center"/>
    </xf>
    <xf numFmtId="9" fontId="22" fillId="0" borderId="0" xfId="0" applyNumberFormat="1" applyFont="1" applyFill="1" applyBorder="1" applyAlignment="1">
      <alignment horizontal="center" vertical="top" wrapText="1"/>
    </xf>
    <xf numFmtId="0" fontId="48" fillId="0" borderId="22" xfId="0" applyFont="1" applyBorder="1" applyAlignment="1">
      <alignment vertical="center" wrapText="1"/>
    </xf>
    <xf numFmtId="0" fontId="48" fillId="0" borderId="5" xfId="0" quotePrefix="1" applyFont="1" applyBorder="1" applyAlignment="1">
      <alignment vertical="center" wrapText="1"/>
    </xf>
    <xf numFmtId="0" fontId="48" fillId="0" borderId="5" xfId="0" quotePrefix="1" applyFont="1" applyBorder="1" applyAlignment="1">
      <alignment horizontal="center" vertical="center" wrapText="1"/>
    </xf>
    <xf numFmtId="0" fontId="48" fillId="0" borderId="5" xfId="0" quotePrefix="1" applyFont="1" applyBorder="1" applyAlignment="1">
      <alignment horizontal="right" vertical="center" wrapText="1"/>
    </xf>
    <xf numFmtId="43" fontId="68" fillId="0" borderId="0" xfId="0" applyNumberFormat="1" applyFont="1" applyAlignment="1">
      <alignment vertical="center"/>
    </xf>
    <xf numFmtId="0" fontId="72" fillId="0" borderId="0" xfId="0" applyFont="1" applyFill="1" applyAlignment="1">
      <alignment horizontal="center" vertical="top"/>
    </xf>
    <xf numFmtId="0" fontId="73" fillId="0" borderId="0" xfId="0" applyFont="1" applyFill="1" applyAlignment="1">
      <alignment horizontal="center" vertical="top"/>
    </xf>
    <xf numFmtId="0" fontId="74" fillId="0" borderId="0" xfId="0" applyFont="1" applyFill="1" applyAlignment="1">
      <alignment horizontal="center" vertical="top"/>
    </xf>
    <xf numFmtId="0" fontId="53" fillId="0" borderId="5" xfId="0" quotePrefix="1" applyFont="1" applyBorder="1" applyAlignment="1">
      <alignment horizontal="center" vertical="center" wrapText="1"/>
    </xf>
    <xf numFmtId="0" fontId="53" fillId="0" borderId="9" xfId="0" quotePrefix="1" applyFont="1" applyBorder="1" applyAlignment="1">
      <alignment horizontal="center" vertical="center" wrapText="1"/>
    </xf>
    <xf numFmtId="0" fontId="45" fillId="0" borderId="62" xfId="57" applyFont="1" applyFill="1" applyBorder="1" applyAlignment="1">
      <alignment vertical="top" wrapText="1"/>
    </xf>
    <xf numFmtId="0" fontId="45" fillId="0" borderId="63" xfId="57" applyFont="1" applyFill="1" applyBorder="1" applyAlignment="1">
      <alignment vertical="top" wrapText="1"/>
    </xf>
    <xf numFmtId="178" fontId="59" fillId="0" borderId="5" xfId="57" quotePrefix="1" applyNumberFormat="1" applyFont="1" applyFill="1" applyBorder="1" applyAlignment="1">
      <alignment horizontal="left" vertical="top" wrapText="1"/>
    </xf>
    <xf numFmtId="178" fontId="59" fillId="0" borderId="5" xfId="57" quotePrefix="1" applyNumberFormat="1" applyFont="1" applyFill="1" applyBorder="1" applyAlignment="1">
      <alignment horizontal="right" vertical="top" wrapText="1"/>
    </xf>
    <xf numFmtId="0" fontId="45" fillId="0" borderId="39" xfId="53" applyFont="1" applyFill="1" applyBorder="1" applyAlignment="1">
      <alignment vertical="top" wrapText="1"/>
    </xf>
    <xf numFmtId="0" fontId="53" fillId="0" borderId="1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3" fillId="0" borderId="19" xfId="0" applyFont="1" applyBorder="1" applyAlignment="1">
      <alignment horizontal="left" vertical="top" wrapText="1"/>
    </xf>
    <xf numFmtId="0" fontId="53" fillId="0" borderId="51" xfId="0" applyFont="1" applyBorder="1" applyAlignment="1">
      <alignment horizontal="left" vertical="top" wrapText="1"/>
    </xf>
    <xf numFmtId="0" fontId="11" fillId="0" borderId="0" xfId="66" applyFont="1" applyAlignment="1">
      <alignment horizontal="center"/>
    </xf>
    <xf numFmtId="0" fontId="13" fillId="0" borderId="64" xfId="66" applyFont="1" applyBorder="1" applyAlignment="1">
      <alignment horizontal="center"/>
    </xf>
    <xf numFmtId="0" fontId="13" fillId="0" borderId="65" xfId="66" applyFont="1" applyBorder="1" applyAlignment="1">
      <alignment horizontal="center"/>
    </xf>
    <xf numFmtId="0" fontId="13" fillId="0" borderId="66" xfId="66" applyFont="1" applyBorder="1" applyAlignment="1">
      <alignment horizontal="center"/>
    </xf>
    <xf numFmtId="0" fontId="13" fillId="0" borderId="21" xfId="66" applyFont="1" applyBorder="1" applyAlignment="1">
      <alignment horizontal="center"/>
    </xf>
    <xf numFmtId="0" fontId="13" fillId="0" borderId="26" xfId="66" applyFont="1" applyBorder="1" applyAlignment="1">
      <alignment horizontal="center"/>
    </xf>
    <xf numFmtId="0" fontId="13" fillId="0" borderId="22" xfId="66" applyFont="1" applyBorder="1" applyAlignment="1">
      <alignment horizontal="center"/>
    </xf>
    <xf numFmtId="0" fontId="8" fillId="0" borderId="33" xfId="66" applyBorder="1" applyAlignment="1">
      <alignment horizontal="center"/>
    </xf>
    <xf numFmtId="0" fontId="8" fillId="0" borderId="10" xfId="66" applyBorder="1" applyAlignment="1">
      <alignment horizontal="center"/>
    </xf>
    <xf numFmtId="179" fontId="8" fillId="0" borderId="33" xfId="66" applyNumberFormat="1" applyBorder="1" applyAlignment="1">
      <alignment horizontal="center"/>
    </xf>
    <xf numFmtId="179" fontId="8" fillId="0" borderId="34" xfId="66" applyNumberFormat="1" applyBorder="1" applyAlignment="1">
      <alignment horizontal="center"/>
    </xf>
    <xf numFmtId="179" fontId="8" fillId="0" borderId="48" xfId="66" applyNumberFormat="1" applyBorder="1" applyAlignment="1">
      <alignment horizontal="center"/>
    </xf>
    <xf numFmtId="179" fontId="8" fillId="0" borderId="20" xfId="66" applyNumberFormat="1" applyBorder="1" applyAlignment="1">
      <alignment horizontal="center"/>
    </xf>
    <xf numFmtId="0" fontId="8" fillId="0" borderId="5" xfId="66" applyBorder="1" applyAlignment="1">
      <alignment horizontal="left"/>
    </xf>
    <xf numFmtId="0" fontId="8" fillId="0" borderId="9" xfId="66" applyBorder="1" applyAlignment="1">
      <alignment horizontal="left"/>
    </xf>
    <xf numFmtId="0" fontId="8" fillId="0" borderId="18" xfId="66" applyBorder="1" applyAlignment="1">
      <alignment horizontal="left"/>
    </xf>
    <xf numFmtId="179" fontId="13" fillId="0" borderId="21" xfId="66" applyNumberFormat="1" applyFont="1" applyBorder="1" applyAlignment="1">
      <alignment horizontal="left"/>
    </xf>
    <xf numFmtId="179" fontId="13" fillId="0" borderId="26" xfId="66" applyNumberFormat="1" applyFont="1" applyBorder="1" applyAlignment="1">
      <alignment horizontal="left"/>
    </xf>
    <xf numFmtId="179" fontId="13" fillId="0" borderId="22" xfId="66" applyNumberFormat="1" applyFont="1" applyBorder="1" applyAlignment="1">
      <alignment horizontal="left"/>
    </xf>
    <xf numFmtId="0" fontId="13" fillId="0" borderId="60" xfId="66" applyFont="1" applyBorder="1" applyAlignment="1">
      <alignment horizontal="center"/>
    </xf>
    <xf numFmtId="0" fontId="13" fillId="0" borderId="47" xfId="66" applyFont="1" applyBorder="1" applyAlignment="1">
      <alignment horizontal="center"/>
    </xf>
    <xf numFmtId="0" fontId="13" fillId="0" borderId="48" xfId="66" applyFont="1" applyBorder="1" applyAlignment="1">
      <alignment horizontal="center"/>
    </xf>
    <xf numFmtId="0" fontId="11" fillId="0" borderId="5" xfId="66" applyFont="1" applyBorder="1" applyAlignment="1">
      <alignment horizontal="center"/>
    </xf>
    <xf numFmtId="0" fontId="11" fillId="0" borderId="9" xfId="66" applyFont="1" applyBorder="1" applyAlignment="1">
      <alignment horizontal="center"/>
    </xf>
    <xf numFmtId="2" fontId="16" fillId="0" borderId="9" xfId="66" applyNumberFormat="1" applyFont="1" applyBorder="1" applyAlignment="1">
      <alignment horizontal="center"/>
    </xf>
    <xf numFmtId="2" fontId="16" fillId="0" borderId="18" xfId="66" applyNumberFormat="1" applyFont="1" applyBorder="1" applyAlignment="1">
      <alignment horizontal="center"/>
    </xf>
    <xf numFmtId="0" fontId="47" fillId="0" borderId="0" xfId="54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6" fillId="34" borderId="5" xfId="0" applyFont="1" applyFill="1" applyBorder="1" applyAlignment="1">
      <alignment horizontal="center" vertical="center"/>
    </xf>
    <xf numFmtId="0" fontId="66" fillId="34" borderId="18" xfId="0" applyFont="1" applyFill="1" applyBorder="1" applyAlignment="1">
      <alignment horizontal="center" vertical="center"/>
    </xf>
    <xf numFmtId="0" fontId="48" fillId="0" borderId="5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66" fillId="34" borderId="9" xfId="0" applyFont="1" applyFill="1" applyBorder="1" applyAlignment="1">
      <alignment horizontal="center" vertical="center"/>
    </xf>
    <xf numFmtId="0" fontId="48" fillId="0" borderId="33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48" fillId="0" borderId="33" xfId="0" applyFont="1" applyBorder="1" applyAlignment="1">
      <alignment vertical="top" wrapText="1"/>
    </xf>
    <xf numFmtId="0" fontId="48" fillId="0" borderId="34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justify" vertical="center" wrapText="1"/>
    </xf>
    <xf numFmtId="0" fontId="48" fillId="0" borderId="18" xfId="0" applyFont="1" applyBorder="1" applyAlignment="1">
      <alignment horizontal="justify" vertical="center" wrapText="1"/>
    </xf>
    <xf numFmtId="0" fontId="48" fillId="0" borderId="17" xfId="0" applyFont="1" applyBorder="1" applyAlignment="1">
      <alignment vertical="center" wrapText="1"/>
    </xf>
    <xf numFmtId="0" fontId="48" fillId="0" borderId="10" xfId="0" applyFont="1" applyBorder="1" applyAlignment="1">
      <alignment vertical="top" wrapText="1"/>
    </xf>
    <xf numFmtId="0" fontId="48" fillId="0" borderId="34" xfId="0" applyFont="1" applyBorder="1" applyAlignment="1">
      <alignment horizontal="left" vertical="top" wrapText="1"/>
    </xf>
    <xf numFmtId="0" fontId="48" fillId="0" borderId="5" xfId="0" applyFont="1" applyBorder="1" applyAlignment="1">
      <alignment vertical="center"/>
    </xf>
    <xf numFmtId="0" fontId="48" fillId="0" borderId="18" xfId="0" applyFont="1" applyBorder="1" applyAlignment="1">
      <alignment vertical="center"/>
    </xf>
    <xf numFmtId="0" fontId="48" fillId="0" borderId="3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top" wrapText="1"/>
    </xf>
    <xf numFmtId="0" fontId="58" fillId="0" borderId="34" xfId="0" applyFont="1" applyBorder="1" applyAlignment="1">
      <alignment vertical="top" wrapText="1"/>
    </xf>
    <xf numFmtId="0" fontId="48" fillId="0" borderId="6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right" vertical="center" wrapText="1"/>
    </xf>
    <xf numFmtId="0" fontId="66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justify" vertical="center" wrapText="1"/>
    </xf>
    <xf numFmtId="0" fontId="48" fillId="34" borderId="9" xfId="0" applyFont="1" applyFill="1" applyBorder="1" applyAlignment="1">
      <alignment horizontal="center" vertical="center"/>
    </xf>
    <xf numFmtId="0" fontId="48" fillId="34" borderId="18" xfId="0" applyFont="1" applyFill="1" applyBorder="1" applyAlignment="1">
      <alignment horizontal="center" vertical="center"/>
    </xf>
    <xf numFmtId="0" fontId="48" fillId="0" borderId="34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center" vertical="center"/>
    </xf>
    <xf numFmtId="0" fontId="58" fillId="0" borderId="33" xfId="0" applyFont="1" applyBorder="1" applyAlignment="1">
      <alignment horizontal="left" vertical="top" wrapText="1"/>
    </xf>
    <xf numFmtId="0" fontId="58" fillId="0" borderId="34" xfId="0" applyFont="1" applyBorder="1" applyAlignment="1">
      <alignment horizontal="left" vertical="top" wrapText="1"/>
    </xf>
    <xf numFmtId="0" fontId="58" fillId="0" borderId="10" xfId="0" applyFont="1" applyBorder="1" applyAlignment="1">
      <alignment horizontal="left" vertical="top" wrapText="1"/>
    </xf>
    <xf numFmtId="0" fontId="53" fillId="0" borderId="48" xfId="0" applyFont="1" applyBorder="1" applyAlignment="1">
      <alignment horizontal="left" vertical="top" wrapText="1"/>
    </xf>
    <xf numFmtId="0" fontId="53" fillId="0" borderId="20" xfId="0" applyFont="1" applyBorder="1" applyAlignment="1">
      <alignment horizontal="left" vertical="top" wrapText="1"/>
    </xf>
    <xf numFmtId="0" fontId="51" fillId="0" borderId="33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53" fillId="0" borderId="33" xfId="0" applyFont="1" applyBorder="1" applyAlignment="1">
      <alignment horizontal="left" vertical="top" wrapText="1"/>
    </xf>
    <xf numFmtId="0" fontId="53" fillId="0" borderId="34" xfId="0" applyFont="1" applyBorder="1" applyAlignment="1">
      <alignment horizontal="left" vertical="top" wrapText="1"/>
    </xf>
    <xf numFmtId="0" fontId="56" fillId="0" borderId="9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justify" vertical="center" wrapText="1"/>
    </xf>
    <xf numFmtId="0" fontId="56" fillId="0" borderId="18" xfId="0" applyFont="1" applyBorder="1" applyAlignment="1">
      <alignment horizontal="justify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justify" vertical="center" wrapText="1"/>
    </xf>
    <xf numFmtId="0" fontId="53" fillId="0" borderId="18" xfId="0" applyFont="1" applyBorder="1" applyAlignment="1">
      <alignment horizontal="justify" vertical="center" wrapText="1"/>
    </xf>
    <xf numFmtId="0" fontId="56" fillId="0" borderId="5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60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0" fontId="53" fillId="0" borderId="18" xfId="0" applyFont="1" applyBorder="1" applyAlignment="1">
      <alignment horizontal="left" vertical="center" wrapText="1"/>
    </xf>
    <xf numFmtId="0" fontId="51" fillId="0" borderId="20" xfId="0" applyFont="1" applyBorder="1" applyAlignment="1">
      <alignment vertical="center" wrapText="1"/>
    </xf>
    <xf numFmtId="0" fontId="53" fillId="0" borderId="34" xfId="0" applyFont="1" applyBorder="1" applyAlignment="1">
      <alignment horizontal="center" vertical="center" wrapText="1"/>
    </xf>
    <xf numFmtId="0" fontId="51" fillId="0" borderId="0" xfId="0" applyFont="1" applyBorder="1" applyAlignment="1">
      <alignment vertical="center" wrapText="1"/>
    </xf>
    <xf numFmtId="0" fontId="53" fillId="0" borderId="6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right" vertical="center" wrapText="1"/>
    </xf>
    <xf numFmtId="0" fontId="53" fillId="0" borderId="6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left" vertical="top" wrapText="1"/>
    </xf>
    <xf numFmtId="0" fontId="56" fillId="0" borderId="18" xfId="0" applyFont="1" applyBorder="1" applyAlignment="1">
      <alignment horizontal="left" vertical="top" wrapText="1"/>
    </xf>
    <xf numFmtId="0" fontId="53" fillId="0" borderId="60" xfId="0" applyFont="1" applyBorder="1" applyAlignment="1">
      <alignment horizontal="center" vertical="top" wrapText="1"/>
    </xf>
    <xf numFmtId="0" fontId="53" fillId="0" borderId="48" xfId="0" applyFont="1" applyBorder="1" applyAlignment="1">
      <alignment horizontal="center" vertical="top" wrapText="1"/>
    </xf>
    <xf numFmtId="0" fontId="56" fillId="0" borderId="60" xfId="0" applyFont="1" applyBorder="1" applyAlignment="1">
      <alignment horizontal="center" vertical="top" wrapText="1"/>
    </xf>
    <xf numFmtId="0" fontId="56" fillId="0" borderId="48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left" vertical="top" wrapText="1"/>
    </xf>
    <xf numFmtId="0" fontId="55" fillId="0" borderId="9" xfId="0" applyFont="1" applyBorder="1" applyAlignment="1">
      <alignment vertical="center" wrapText="1"/>
    </xf>
    <xf numFmtId="0" fontId="55" fillId="0" borderId="18" xfId="0" applyFont="1" applyBorder="1" applyAlignment="1">
      <alignment vertical="center" wrapText="1"/>
    </xf>
    <xf numFmtId="0" fontId="62" fillId="0" borderId="33" xfId="0" applyFont="1" applyBorder="1" applyAlignment="1">
      <alignment horizontal="left" vertical="top" wrapText="1"/>
    </xf>
    <xf numFmtId="0" fontId="62" fillId="0" borderId="34" xfId="0" applyFont="1" applyBorder="1" applyAlignment="1">
      <alignment horizontal="left" vertical="top" wrapText="1"/>
    </xf>
    <xf numFmtId="0" fontId="59" fillId="0" borderId="9" xfId="57" applyFont="1" applyFill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top" wrapText="1"/>
    </xf>
    <xf numFmtId="0" fontId="0" fillId="0" borderId="18" xfId="0" applyFont="1" applyBorder="1" applyAlignment="1">
      <alignment vertical="top" wrapText="1"/>
    </xf>
    <xf numFmtId="0" fontId="60" fillId="0" borderId="5" xfId="62" applyFont="1" applyBorder="1" applyAlignment="1">
      <alignment horizontal="center" vertical="center" wrapText="1"/>
    </xf>
    <xf numFmtId="0" fontId="60" fillId="0" borderId="9" xfId="62" applyFont="1" applyBorder="1" applyAlignment="1">
      <alignment horizontal="center" vertical="center" wrapText="1"/>
    </xf>
    <xf numFmtId="0" fontId="60" fillId="0" borderId="18" xfId="62" applyFont="1" applyBorder="1" applyAlignment="1">
      <alignment horizontal="center" vertical="center" wrapText="1"/>
    </xf>
    <xf numFmtId="0" fontId="62" fillId="0" borderId="33" xfId="0" applyFont="1" applyBorder="1" applyAlignment="1">
      <alignment horizontal="left" vertical="center" wrapText="1"/>
    </xf>
    <xf numFmtId="0" fontId="62" fillId="0" borderId="10" xfId="0" applyFont="1" applyBorder="1" applyAlignment="1">
      <alignment horizontal="left" vertical="center" wrapText="1"/>
    </xf>
    <xf numFmtId="0" fontId="60" fillId="0" borderId="5" xfId="54" quotePrefix="1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7" fillId="0" borderId="0" xfId="54" applyFont="1" applyFill="1" applyAlignment="1">
      <alignment horizontal="center" vertical="center"/>
    </xf>
    <xf numFmtId="178" fontId="60" fillId="0" borderId="68" xfId="54" applyNumberFormat="1" applyFont="1" applyFill="1" applyBorder="1" applyAlignment="1">
      <alignment horizontal="center" vertical="center" wrapText="1"/>
    </xf>
    <xf numFmtId="178" fontId="60" fillId="0" borderId="69" xfId="54" applyNumberFormat="1" applyFont="1" applyFill="1" applyBorder="1" applyAlignment="1">
      <alignment horizontal="center" vertical="center" wrapText="1"/>
    </xf>
    <xf numFmtId="178" fontId="60" fillId="0" borderId="70" xfId="54" applyNumberFormat="1" applyFont="1" applyFill="1" applyBorder="1" applyAlignment="1">
      <alignment horizontal="center" vertical="center" wrapText="1"/>
    </xf>
    <xf numFmtId="0" fontId="60" fillId="0" borderId="71" xfId="54" applyFont="1" applyFill="1" applyBorder="1" applyAlignment="1">
      <alignment horizontal="center" vertical="center" wrapText="1"/>
    </xf>
    <xf numFmtId="0" fontId="60" fillId="0" borderId="72" xfId="54" applyFont="1" applyFill="1" applyBorder="1" applyAlignment="1">
      <alignment horizontal="center" vertical="center" wrapText="1"/>
    </xf>
    <xf numFmtId="0" fontId="60" fillId="0" borderId="73" xfId="54" applyFont="1" applyFill="1" applyBorder="1" applyAlignment="1">
      <alignment horizontal="center" vertical="center" wrapText="1"/>
    </xf>
    <xf numFmtId="0" fontId="60" fillId="0" borderId="60" xfId="54" applyFont="1" applyFill="1" applyBorder="1" applyAlignment="1">
      <alignment horizontal="center" vertical="center" wrapText="1"/>
    </xf>
    <xf numFmtId="0" fontId="60" fillId="0" borderId="47" xfId="54" applyFont="1" applyFill="1" applyBorder="1" applyAlignment="1">
      <alignment horizontal="center" vertical="center" wrapText="1"/>
    </xf>
    <xf numFmtId="0" fontId="60" fillId="0" borderId="48" xfId="54" applyFont="1" applyFill="1" applyBorder="1" applyAlignment="1">
      <alignment horizontal="center" vertical="center" wrapText="1"/>
    </xf>
    <xf numFmtId="0" fontId="60" fillId="0" borderId="21" xfId="54" applyFont="1" applyFill="1" applyBorder="1" applyAlignment="1">
      <alignment horizontal="center" vertical="center" wrapText="1"/>
    </xf>
    <xf numFmtId="0" fontId="60" fillId="0" borderId="26" xfId="54" applyFont="1" applyFill="1" applyBorder="1" applyAlignment="1">
      <alignment horizontal="center" vertical="center" wrapText="1"/>
    </xf>
    <xf numFmtId="0" fontId="60" fillId="0" borderId="22" xfId="54" applyFont="1" applyFill="1" applyBorder="1" applyAlignment="1">
      <alignment horizontal="center" vertical="center" wrapText="1"/>
    </xf>
    <xf numFmtId="0" fontId="60" fillId="0" borderId="33" xfId="54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0" fillId="0" borderId="10" xfId="54" applyFont="1" applyFill="1" applyBorder="1" applyAlignment="1">
      <alignment horizontal="center" vertical="center" wrapText="1"/>
    </xf>
    <xf numFmtId="0" fontId="60" fillId="0" borderId="5" xfId="54" applyFont="1" applyFill="1" applyBorder="1" applyAlignment="1">
      <alignment horizontal="center" vertical="center" wrapText="1"/>
    </xf>
    <xf numFmtId="0" fontId="60" fillId="0" borderId="9" xfId="54" applyFont="1" applyFill="1" applyBorder="1" applyAlignment="1">
      <alignment horizontal="center" vertical="center" wrapText="1"/>
    </xf>
    <xf numFmtId="0" fontId="60" fillId="0" borderId="18" xfId="54" applyFont="1" applyFill="1" applyBorder="1" applyAlignment="1">
      <alignment horizontal="center" vertical="center" wrapText="1"/>
    </xf>
    <xf numFmtId="0" fontId="60" fillId="0" borderId="67" xfId="54" applyFont="1" applyFill="1" applyBorder="1" applyAlignment="1">
      <alignment horizontal="center" vertical="center" wrapText="1"/>
    </xf>
    <xf numFmtId="0" fontId="60" fillId="0" borderId="27" xfId="54" applyFont="1" applyFill="1" applyBorder="1" applyAlignment="1">
      <alignment horizontal="center" vertical="center" wrapText="1"/>
    </xf>
    <xf numFmtId="0" fontId="61" fillId="0" borderId="33" xfId="62" applyNumberFormat="1" applyFont="1" applyBorder="1" applyAlignment="1">
      <alignment horizontal="center" vertical="center" wrapText="1"/>
    </xf>
    <xf numFmtId="0" fontId="61" fillId="0" borderId="34" xfId="62" applyNumberFormat="1" applyFont="1" applyBorder="1" applyAlignment="1">
      <alignment horizontal="center" vertical="center" wrapText="1"/>
    </xf>
    <xf numFmtId="0" fontId="61" fillId="0" borderId="10" xfId="62" applyNumberFormat="1" applyFont="1" applyBorder="1" applyAlignment="1">
      <alignment horizontal="center" vertical="center" wrapText="1"/>
    </xf>
    <xf numFmtId="0" fontId="60" fillId="0" borderId="0" xfId="54" applyFont="1" applyFill="1" applyAlignment="1">
      <alignment horizontal="center" vertical="center"/>
    </xf>
    <xf numFmtId="178" fontId="60" fillId="0" borderId="0" xfId="54" applyNumberFormat="1" applyFont="1" applyFill="1" applyAlignment="1">
      <alignment horizontal="center"/>
    </xf>
    <xf numFmtId="0" fontId="60" fillId="0" borderId="0" xfId="54" applyFont="1" applyFill="1" applyAlignment="1">
      <alignment horizontal="justify" vertical="top" wrapText="1"/>
    </xf>
    <xf numFmtId="0" fontId="61" fillId="0" borderId="33" xfId="62" applyNumberFormat="1" applyFont="1" applyBorder="1" applyAlignment="1">
      <alignment horizontal="left" vertical="center" wrapText="1"/>
    </xf>
    <xf numFmtId="0" fontId="61" fillId="0" borderId="34" xfId="62" applyNumberFormat="1" applyFont="1" applyBorder="1" applyAlignment="1">
      <alignment horizontal="left" vertical="center" wrapText="1"/>
    </xf>
    <xf numFmtId="0" fontId="61" fillId="0" borderId="10" xfId="62" applyNumberFormat="1" applyFont="1" applyBorder="1" applyAlignment="1">
      <alignment horizontal="left" vertical="center" wrapText="1"/>
    </xf>
    <xf numFmtId="0" fontId="2" fillId="0" borderId="60" xfId="0" applyNumberFormat="1" applyFont="1" applyBorder="1" applyAlignment="1">
      <alignment horizontal="left" vertical="top" wrapText="1"/>
    </xf>
    <xf numFmtId="0" fontId="2" fillId="0" borderId="75" xfId="0" applyNumberFormat="1" applyFont="1" applyBorder="1" applyAlignment="1">
      <alignment horizontal="left" vertical="top" wrapText="1"/>
    </xf>
    <xf numFmtId="9" fontId="2" fillId="0" borderId="23" xfId="0" applyNumberFormat="1" applyFont="1" applyFill="1" applyBorder="1" applyAlignment="1">
      <alignment horizontal="left" vertical="top" wrapText="1"/>
    </xf>
    <xf numFmtId="9" fontId="2" fillId="0" borderId="50" xfId="0" applyNumberFormat="1" applyFont="1" applyFill="1" applyBorder="1" applyAlignment="1">
      <alignment horizontal="left" vertical="top" wrapText="1"/>
    </xf>
    <xf numFmtId="9" fontId="2" fillId="0" borderId="55" xfId="0" applyNumberFormat="1" applyFont="1" applyFill="1" applyBorder="1" applyAlignment="1">
      <alignment horizontal="left" vertical="top" wrapText="1"/>
    </xf>
    <xf numFmtId="9" fontId="2" fillId="0" borderId="57" xfId="0" applyNumberFormat="1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top"/>
    </xf>
    <xf numFmtId="0" fontId="53" fillId="0" borderId="74" xfId="0" applyFont="1" applyBorder="1" applyAlignment="1">
      <alignment horizontal="left" vertical="top" wrapText="1"/>
    </xf>
    <xf numFmtId="0" fontId="53" fillId="0" borderId="1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" fillId="34" borderId="23" xfId="0" applyFont="1" applyFill="1" applyBorder="1" applyAlignment="1">
      <alignment horizontal="center" vertical="top" wrapText="1"/>
    </xf>
    <xf numFmtId="0" fontId="2" fillId="34" borderId="2" xfId="0" applyFont="1" applyFill="1" applyBorder="1" applyAlignment="1">
      <alignment horizontal="center" vertical="top" wrapText="1"/>
    </xf>
    <xf numFmtId="0" fontId="2" fillId="34" borderId="50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3" fillId="0" borderId="43" xfId="0" applyFont="1" applyBorder="1" applyAlignment="1">
      <alignment horizontal="left" vertical="top" wrapText="1"/>
    </xf>
    <xf numFmtId="0" fontId="53" fillId="0" borderId="19" xfId="0" applyFont="1" applyBorder="1" applyAlignment="1">
      <alignment horizontal="left" vertical="top" wrapText="1"/>
    </xf>
    <xf numFmtId="0" fontId="53" fillId="0" borderId="4" xfId="0" applyFont="1" applyBorder="1" applyAlignment="1">
      <alignment horizontal="left" vertical="top" wrapText="1"/>
    </xf>
    <xf numFmtId="0" fontId="53" fillId="0" borderId="51" xfId="0" applyFont="1" applyBorder="1" applyAlignment="1">
      <alignment horizontal="left" vertical="top" wrapText="1"/>
    </xf>
    <xf numFmtId="0" fontId="51" fillId="0" borderId="53" xfId="0" applyFont="1" applyBorder="1" applyAlignment="1">
      <alignment horizontal="left" vertical="top" wrapText="1"/>
    </xf>
    <xf numFmtId="0" fontId="51" fillId="0" borderId="74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51" fillId="0" borderId="76" xfId="0" applyFont="1" applyBorder="1" applyAlignment="1">
      <alignment horizontal="left" vertical="top" wrapText="1"/>
    </xf>
    <xf numFmtId="0" fontId="51" fillId="0" borderId="77" xfId="0" applyFont="1" applyBorder="1" applyAlignment="1">
      <alignment horizontal="left" vertical="top" wrapText="1"/>
    </xf>
    <xf numFmtId="0" fontId="43" fillId="0" borderId="0" xfId="0" applyFont="1" applyAlignment="1">
      <alignment horizontal="center"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 [0] 2" xfId="29"/>
    <cellStyle name="Comma [0] 2 2" xfId="30"/>
    <cellStyle name="Comma [0] 2 3" xfId="31"/>
    <cellStyle name="Comma [0] 2 5 2" xfId="32"/>
    <cellStyle name="Comma [0] 3" xfId="33"/>
    <cellStyle name="Comma 10" xfId="34"/>
    <cellStyle name="Comma 2" xfId="35"/>
    <cellStyle name="Comma 2 6" xfId="36"/>
    <cellStyle name="Comma 2 7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2 2" xfId="54"/>
    <cellStyle name="Normal 2 3" xfId="55"/>
    <cellStyle name="Normal 2 3 2" xfId="56"/>
    <cellStyle name="Normal 3" xfId="57"/>
    <cellStyle name="Normal 3 2" xfId="58"/>
    <cellStyle name="Normal 3 3" xfId="59"/>
    <cellStyle name="Normal 4" xfId="60"/>
    <cellStyle name="Normal 5" xfId="61"/>
    <cellStyle name="Normal 6" xfId="62"/>
    <cellStyle name="Normal 7" xfId="63"/>
    <cellStyle name="Normal 7 2" xfId="64"/>
    <cellStyle name="Normal 8" xfId="65"/>
    <cellStyle name="Normal 8 2" xfId="66"/>
    <cellStyle name="Normal 9" xfId="67"/>
    <cellStyle name="Note" xfId="68" builtinId="10" customBuiltin="1"/>
    <cellStyle name="Output" xfId="69" builtinId="21" customBuiltin="1"/>
    <cellStyle name="Percent 2" xfId="70"/>
    <cellStyle name="Percent 3" xfId="71"/>
    <cellStyle name="Title" xfId="72" builtinId="15" customBuiltin="1"/>
    <cellStyle name="Total" xfId="73" builtinId="25" customBuiltin="1"/>
    <cellStyle name="Warning Text" xfId="7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66675</xdr:rowOff>
    </xdr:from>
    <xdr:to>
      <xdr:col>16</xdr:col>
      <xdr:colOff>0</xdr:colOff>
      <xdr:row>61</xdr:row>
      <xdr:rowOff>76200</xdr:rowOff>
    </xdr:to>
    <xdr:sp macro="" textlink="">
      <xdr:nvSpPr>
        <xdr:cNvPr id="11270" name="Line 67"/>
        <xdr:cNvSpPr>
          <a:spLocks noChangeShapeType="1"/>
        </xdr:cNvSpPr>
      </xdr:nvSpPr>
      <xdr:spPr bwMode="auto">
        <a:xfrm>
          <a:off x="57150" y="9658350"/>
          <a:ext cx="677227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RENJA%202013r%20(Autosaved)%20(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%202012/FILE%20KANTOR/RENSTRA%20KEC%20BL%20PADANG%202011-2016%20OK/Renstra%202011-2016%20Fix/ok%20tabel%20renstra%20kec%20bel%20pada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%202012/FILE%20KANTOR/RKA%2028%20Des%202011%20Mungkin%20Fix/Peningkatan%20Pelayanan%20Administrasi%20Perkantor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KSI-PMen54"/>
      <sheetName val="TABEL II.5."/>
      <sheetName val="TABEL II.6"/>
      <sheetName val="Tabel 2.3."/>
      <sheetName val="TABEL 2.6"/>
      <sheetName val="Tabel 2.7"/>
      <sheetName val="TABEL 4.1"/>
      <sheetName val="TABEL C8-PMen54"/>
      <sheetName val="TABEL 4.2"/>
      <sheetName val="FORM RENJA  "/>
      <sheetName val="RKT-PMen29"/>
      <sheetName val="Sheet11"/>
      <sheetName val="RS-lan"/>
      <sheetName val="RKT-lan"/>
      <sheetName val="PKK-lan"/>
      <sheetName val="PPS-lan"/>
      <sheetName val="KINERJA 2011 adm (2)"/>
      <sheetName val="KINERJA 2011 adm"/>
      <sheetName val="Sheet2"/>
    </sheetNames>
    <sheetDataSet>
      <sheetData sheetId="0"/>
      <sheetData sheetId="1"/>
      <sheetData sheetId="2"/>
      <sheetData sheetId="3">
        <row r="19">
          <cell r="N19" t="str">
            <v>4 Event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 4"/>
      <sheetName val="bab 5"/>
      <sheetName val="bab 6"/>
      <sheetName val="bab"/>
      <sheetName val="Sheet5"/>
      <sheetName val="Sheet6"/>
      <sheetName val="Sheet7"/>
      <sheetName val="Sheet8"/>
      <sheetName val="Sheet5 (2)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1"/>
    </sheetNames>
    <sheetDataSet>
      <sheetData sheetId="0" refreshError="1"/>
      <sheetData sheetId="1" refreshError="1">
        <row r="11">
          <cell r="E11" t="str">
            <v>Program Peningkatan Pelayanan Keuangan Daerah</v>
          </cell>
        </row>
        <row r="12">
          <cell r="E12" t="str">
            <v>Kegiatan Peningkatan Pelayanan Administrasi Perkantoran</v>
          </cell>
        </row>
        <row r="13">
          <cell r="E13" t="str">
            <v>Kegiatan Peningkatan Pelayanan Administrasi Perkantoran Kelurahan          (6 kelurahan)</v>
          </cell>
        </row>
        <row r="20">
          <cell r="E20" t="str">
            <v>Kegiatan Peningkatan Sarana dan Prasarana Aparatur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3">
          <cell r="H23" t="str">
            <v>Peningkatan Pelayanan Administrasi Perkantoran Kecamatan Belakang Padang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3" sqref="A3"/>
    </sheetView>
  </sheetViews>
  <sheetFormatPr defaultRowHeight="12.75" outlineLevelRow="1" x14ac:dyDescent="0.2"/>
  <cols>
    <col min="1" max="1" width="6" style="435" customWidth="1"/>
    <col min="2" max="2" width="5.85546875" style="435" customWidth="1"/>
    <col min="3" max="3" width="6" style="435" customWidth="1"/>
    <col min="4" max="5" width="5.85546875" style="435" customWidth="1"/>
    <col min="6" max="6" width="6.28515625" style="435" customWidth="1"/>
    <col min="7" max="7" width="6" style="435" customWidth="1"/>
    <col min="8" max="8" width="6.5703125" style="435" customWidth="1"/>
    <col min="9" max="9" width="6.7109375" style="435" customWidth="1"/>
    <col min="10" max="10" width="6.28515625" style="435" customWidth="1"/>
    <col min="11" max="11" width="6.5703125" style="435" customWidth="1"/>
    <col min="12" max="12" width="6.42578125" style="435" customWidth="1"/>
    <col min="13" max="13" width="6.28515625" style="435" customWidth="1"/>
    <col min="14" max="14" width="6.7109375" style="435" customWidth="1"/>
    <col min="15" max="15" width="7" style="435" customWidth="1"/>
    <col min="16" max="16" width="8" style="435" customWidth="1"/>
    <col min="17" max="17" width="2" style="435" customWidth="1"/>
    <col min="18" max="16384" width="9.140625" style="435"/>
  </cols>
  <sheetData>
    <row r="1" spans="1:16" ht="15.75" customHeight="1" x14ac:dyDescent="0.25">
      <c r="A1" s="541" t="s">
        <v>101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16" ht="15.75" customHeight="1" x14ac:dyDescent="0.25">
      <c r="A2" s="541" t="s">
        <v>354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</row>
    <row r="3" spans="1:16" ht="15.75" customHeight="1" x14ac:dyDescent="0.2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</row>
    <row r="4" spans="1:16" ht="15.75" customHeight="1" x14ac:dyDescent="0.2">
      <c r="B4" s="436" t="s">
        <v>102</v>
      </c>
      <c r="C4" s="437"/>
      <c r="D4" s="437"/>
      <c r="F4" s="438" t="s">
        <v>280</v>
      </c>
    </row>
    <row r="5" spans="1:16" ht="12.6" customHeight="1" x14ac:dyDescent="0.2">
      <c r="B5" s="436" t="s">
        <v>103</v>
      </c>
      <c r="C5" s="439"/>
      <c r="D5" s="439"/>
      <c r="F5" s="438" t="s">
        <v>281</v>
      </c>
    </row>
    <row r="6" spans="1:16" ht="12.6" customHeight="1" x14ac:dyDescent="0.2">
      <c r="B6" s="438" t="s">
        <v>104</v>
      </c>
      <c r="F6" s="438" t="s">
        <v>282</v>
      </c>
    </row>
    <row r="7" spans="1:16" ht="12.6" customHeight="1" thickBot="1" x14ac:dyDescent="0.25"/>
    <row r="8" spans="1:16" ht="12.6" customHeight="1" thickTop="1" x14ac:dyDescent="0.2">
      <c r="A8" s="440" t="s">
        <v>105</v>
      </c>
      <c r="B8" s="542" t="s">
        <v>106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4"/>
      <c r="P8" s="441"/>
    </row>
    <row r="9" spans="1:16" ht="12.6" customHeight="1" x14ac:dyDescent="0.2">
      <c r="A9" s="442" t="s">
        <v>107</v>
      </c>
      <c r="B9" s="545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7"/>
      <c r="P9" s="443"/>
    </row>
    <row r="10" spans="1:16" ht="12.6" customHeight="1" x14ac:dyDescent="0.2">
      <c r="A10" s="442" t="s">
        <v>108</v>
      </c>
      <c r="B10" s="444" t="s">
        <v>109</v>
      </c>
      <c r="C10" s="444" t="s">
        <v>110</v>
      </c>
      <c r="D10" s="444" t="s">
        <v>111</v>
      </c>
      <c r="E10" s="444" t="s">
        <v>112</v>
      </c>
      <c r="F10" s="444" t="s">
        <v>113</v>
      </c>
      <c r="G10" s="444" t="s">
        <v>114</v>
      </c>
      <c r="H10" s="444" t="s">
        <v>115</v>
      </c>
      <c r="I10" s="444" t="s">
        <v>116</v>
      </c>
      <c r="J10" s="444" t="s">
        <v>117</v>
      </c>
      <c r="K10" s="444" t="s">
        <v>118</v>
      </c>
      <c r="L10" s="444" t="s">
        <v>119</v>
      </c>
      <c r="M10" s="444" t="s">
        <v>120</v>
      </c>
      <c r="N10" s="444" t="s">
        <v>121</v>
      </c>
      <c r="O10" s="444" t="s">
        <v>122</v>
      </c>
      <c r="P10" s="443"/>
    </row>
    <row r="11" spans="1:16" s="448" customFormat="1" ht="12.6" customHeight="1" x14ac:dyDescent="0.2">
      <c r="A11" s="445">
        <v>1</v>
      </c>
      <c r="B11" s="445">
        <v>2</v>
      </c>
      <c r="C11" s="445">
        <v>3</v>
      </c>
      <c r="D11" s="446">
        <v>4</v>
      </c>
      <c r="E11" s="446">
        <v>5</v>
      </c>
      <c r="F11" s="446">
        <v>6</v>
      </c>
      <c r="G11" s="446">
        <v>7</v>
      </c>
      <c r="H11" s="446">
        <v>8</v>
      </c>
      <c r="I11" s="446">
        <v>9</v>
      </c>
      <c r="J11" s="446">
        <v>10</v>
      </c>
      <c r="K11" s="446">
        <v>11</v>
      </c>
      <c r="L11" s="446">
        <v>12</v>
      </c>
      <c r="M11" s="446">
        <v>13</v>
      </c>
      <c r="N11" s="446">
        <v>14</v>
      </c>
      <c r="O11" s="446">
        <v>15</v>
      </c>
      <c r="P11" s="447"/>
    </row>
    <row r="12" spans="1:16" ht="12.6" customHeight="1" outlineLevel="1" x14ac:dyDescent="0.2">
      <c r="A12" s="449">
        <v>1</v>
      </c>
      <c r="B12" s="450">
        <v>3</v>
      </c>
      <c r="C12" s="450">
        <v>2</v>
      </c>
      <c r="D12" s="450">
        <v>4</v>
      </c>
      <c r="E12" s="450">
        <v>3</v>
      </c>
      <c r="F12" s="450">
        <v>3</v>
      </c>
      <c r="G12" s="450">
        <v>4</v>
      </c>
      <c r="H12" s="450">
        <v>3</v>
      </c>
      <c r="I12" s="450">
        <v>3</v>
      </c>
      <c r="J12" s="450">
        <v>3</v>
      </c>
      <c r="K12" s="450">
        <v>2</v>
      </c>
      <c r="L12" s="450">
        <v>2</v>
      </c>
      <c r="M12" s="450">
        <v>3</v>
      </c>
      <c r="N12" s="450">
        <v>4</v>
      </c>
      <c r="O12" s="450">
        <v>3</v>
      </c>
      <c r="P12" s="443"/>
    </row>
    <row r="13" spans="1:16" ht="12.6" customHeight="1" outlineLevel="1" x14ac:dyDescent="0.2">
      <c r="A13" s="451">
        <v>2</v>
      </c>
      <c r="B13" s="452">
        <v>3</v>
      </c>
      <c r="C13" s="452">
        <v>2</v>
      </c>
      <c r="D13" s="452">
        <v>4</v>
      </c>
      <c r="E13" s="452">
        <v>3</v>
      </c>
      <c r="F13" s="452">
        <v>3</v>
      </c>
      <c r="G13" s="452">
        <v>4</v>
      </c>
      <c r="H13" s="452">
        <v>3</v>
      </c>
      <c r="I13" s="452">
        <v>3</v>
      </c>
      <c r="J13" s="452">
        <v>3</v>
      </c>
      <c r="K13" s="452">
        <v>2</v>
      </c>
      <c r="L13" s="452">
        <v>2</v>
      </c>
      <c r="M13" s="452">
        <v>3</v>
      </c>
      <c r="N13" s="452">
        <v>4</v>
      </c>
      <c r="O13" s="452">
        <v>3</v>
      </c>
      <c r="P13" s="443"/>
    </row>
    <row r="14" spans="1:16" ht="12.6" customHeight="1" outlineLevel="1" x14ac:dyDescent="0.2">
      <c r="A14" s="453">
        <v>3</v>
      </c>
      <c r="B14" s="450">
        <v>3</v>
      </c>
      <c r="C14" s="450">
        <v>3</v>
      </c>
      <c r="D14" s="450">
        <v>2</v>
      </c>
      <c r="E14" s="450">
        <v>3</v>
      </c>
      <c r="F14" s="450">
        <v>4</v>
      </c>
      <c r="G14" s="450">
        <v>3</v>
      </c>
      <c r="H14" s="450">
        <v>3</v>
      </c>
      <c r="I14" s="450">
        <v>3</v>
      </c>
      <c r="J14" s="450">
        <v>3</v>
      </c>
      <c r="K14" s="450">
        <v>3</v>
      </c>
      <c r="L14" s="450">
        <v>3</v>
      </c>
      <c r="M14" s="450">
        <v>4</v>
      </c>
      <c r="N14" s="450">
        <v>3</v>
      </c>
      <c r="O14" s="450">
        <v>3</v>
      </c>
      <c r="P14" s="443"/>
    </row>
    <row r="15" spans="1:16" ht="12.6" customHeight="1" outlineLevel="1" x14ac:dyDescent="0.2">
      <c r="A15" s="451">
        <v>4</v>
      </c>
      <c r="B15" s="452">
        <v>3</v>
      </c>
      <c r="C15" s="452">
        <v>3</v>
      </c>
      <c r="D15" s="452">
        <v>2</v>
      </c>
      <c r="E15" s="452">
        <v>3</v>
      </c>
      <c r="F15" s="452">
        <v>4</v>
      </c>
      <c r="G15" s="452">
        <v>3</v>
      </c>
      <c r="H15" s="452">
        <v>3</v>
      </c>
      <c r="I15" s="452">
        <v>3</v>
      </c>
      <c r="J15" s="454">
        <v>3</v>
      </c>
      <c r="K15" s="452">
        <v>3</v>
      </c>
      <c r="L15" s="452">
        <v>3</v>
      </c>
      <c r="M15" s="452">
        <v>4</v>
      </c>
      <c r="N15" s="452">
        <v>3</v>
      </c>
      <c r="O15" s="452">
        <v>3</v>
      </c>
      <c r="P15" s="443"/>
    </row>
    <row r="16" spans="1:16" ht="12.6" customHeight="1" outlineLevel="1" x14ac:dyDescent="0.2">
      <c r="A16" s="453">
        <v>5</v>
      </c>
      <c r="B16" s="450">
        <v>3</v>
      </c>
      <c r="C16" s="450">
        <v>3</v>
      </c>
      <c r="D16" s="450">
        <v>3</v>
      </c>
      <c r="E16" s="450">
        <v>3</v>
      </c>
      <c r="F16" s="450">
        <v>3</v>
      </c>
      <c r="G16" s="450">
        <v>3</v>
      </c>
      <c r="H16" s="450">
        <v>3</v>
      </c>
      <c r="I16" s="450">
        <v>3</v>
      </c>
      <c r="J16" s="450">
        <v>3</v>
      </c>
      <c r="K16" s="450">
        <v>3</v>
      </c>
      <c r="L16" s="450">
        <v>3</v>
      </c>
      <c r="M16" s="450">
        <v>3</v>
      </c>
      <c r="N16" s="450">
        <v>3</v>
      </c>
      <c r="O16" s="450">
        <v>4</v>
      </c>
      <c r="P16" s="443"/>
    </row>
    <row r="17" spans="1:16" ht="12.6" customHeight="1" outlineLevel="1" x14ac:dyDescent="0.2">
      <c r="A17" s="451">
        <v>6</v>
      </c>
      <c r="B17" s="452">
        <v>3</v>
      </c>
      <c r="C17" s="452">
        <v>3</v>
      </c>
      <c r="D17" s="452">
        <v>2</v>
      </c>
      <c r="E17" s="452">
        <v>3</v>
      </c>
      <c r="F17" s="452">
        <v>3</v>
      </c>
      <c r="G17" s="452">
        <v>3</v>
      </c>
      <c r="H17" s="452">
        <v>3</v>
      </c>
      <c r="I17" s="452">
        <v>3</v>
      </c>
      <c r="J17" s="452">
        <v>3</v>
      </c>
      <c r="K17" s="452">
        <v>3</v>
      </c>
      <c r="L17" s="452">
        <v>3</v>
      </c>
      <c r="M17" s="452">
        <v>3</v>
      </c>
      <c r="N17" s="452">
        <v>3</v>
      </c>
      <c r="O17" s="452">
        <v>4</v>
      </c>
      <c r="P17" s="443"/>
    </row>
    <row r="18" spans="1:16" ht="12.6" customHeight="1" outlineLevel="1" x14ac:dyDescent="0.2">
      <c r="A18" s="453">
        <v>7</v>
      </c>
      <c r="B18" s="450">
        <v>3</v>
      </c>
      <c r="C18" s="450">
        <v>3</v>
      </c>
      <c r="D18" s="450">
        <v>4</v>
      </c>
      <c r="E18" s="450">
        <v>3</v>
      </c>
      <c r="F18" s="450">
        <v>4</v>
      </c>
      <c r="G18" s="450">
        <v>3</v>
      </c>
      <c r="H18" s="450">
        <v>3</v>
      </c>
      <c r="I18" s="450">
        <v>3</v>
      </c>
      <c r="J18" s="450">
        <v>3</v>
      </c>
      <c r="K18" s="450">
        <v>3</v>
      </c>
      <c r="L18" s="450">
        <v>3</v>
      </c>
      <c r="M18" s="450">
        <v>4</v>
      </c>
      <c r="N18" s="450">
        <v>3</v>
      </c>
      <c r="O18" s="450">
        <v>3</v>
      </c>
      <c r="P18" s="443"/>
    </row>
    <row r="19" spans="1:16" ht="12.6" customHeight="1" outlineLevel="1" x14ac:dyDescent="0.2">
      <c r="A19" s="451">
        <v>8</v>
      </c>
      <c r="B19" s="452">
        <v>3</v>
      </c>
      <c r="C19" s="452">
        <v>3</v>
      </c>
      <c r="D19" s="452">
        <v>4</v>
      </c>
      <c r="E19" s="452">
        <v>3</v>
      </c>
      <c r="F19" s="452">
        <v>3</v>
      </c>
      <c r="G19" s="452">
        <v>4</v>
      </c>
      <c r="H19" s="452">
        <v>3</v>
      </c>
      <c r="I19" s="452">
        <v>3</v>
      </c>
      <c r="J19" s="452">
        <v>3</v>
      </c>
      <c r="K19" s="452">
        <v>3</v>
      </c>
      <c r="L19" s="452">
        <v>3</v>
      </c>
      <c r="M19" s="452">
        <v>4</v>
      </c>
      <c r="N19" s="452">
        <v>3</v>
      </c>
      <c r="O19" s="452">
        <v>3</v>
      </c>
      <c r="P19" s="443"/>
    </row>
    <row r="20" spans="1:16" ht="12.6" customHeight="1" outlineLevel="1" x14ac:dyDescent="0.2">
      <c r="A20" s="453">
        <v>9</v>
      </c>
      <c r="B20" s="450">
        <v>4</v>
      </c>
      <c r="C20" s="450">
        <v>4</v>
      </c>
      <c r="D20" s="450">
        <v>4</v>
      </c>
      <c r="E20" s="450">
        <v>0</v>
      </c>
      <c r="F20" s="450">
        <v>4</v>
      </c>
      <c r="G20" s="450">
        <v>4</v>
      </c>
      <c r="H20" s="450">
        <v>4</v>
      </c>
      <c r="I20" s="450">
        <v>4</v>
      </c>
      <c r="J20" s="450">
        <v>1</v>
      </c>
      <c r="K20" s="450">
        <v>3</v>
      </c>
      <c r="L20" s="450">
        <v>3</v>
      </c>
      <c r="M20" s="450">
        <v>4</v>
      </c>
      <c r="N20" s="450">
        <v>4</v>
      </c>
      <c r="O20" s="450">
        <v>4</v>
      </c>
      <c r="P20" s="443"/>
    </row>
    <row r="21" spans="1:16" ht="12.6" customHeight="1" outlineLevel="1" x14ac:dyDescent="0.2">
      <c r="A21" s="451">
        <v>10</v>
      </c>
      <c r="B21" s="452">
        <v>4</v>
      </c>
      <c r="C21" s="452">
        <v>4</v>
      </c>
      <c r="D21" s="452">
        <v>0</v>
      </c>
      <c r="E21" s="452">
        <v>3</v>
      </c>
      <c r="F21" s="452">
        <v>4</v>
      </c>
      <c r="G21" s="452">
        <v>4</v>
      </c>
      <c r="H21" s="452">
        <v>4</v>
      </c>
      <c r="I21" s="452">
        <v>3</v>
      </c>
      <c r="J21" s="452">
        <v>2</v>
      </c>
      <c r="K21" s="452">
        <v>3</v>
      </c>
      <c r="L21" s="452">
        <v>3</v>
      </c>
      <c r="M21" s="452">
        <v>4</v>
      </c>
      <c r="N21" s="452">
        <v>4</v>
      </c>
      <c r="O21" s="452">
        <v>4</v>
      </c>
      <c r="P21" s="443"/>
    </row>
    <row r="22" spans="1:16" ht="12.6" customHeight="1" outlineLevel="1" x14ac:dyDescent="0.2">
      <c r="A22" s="453">
        <v>11</v>
      </c>
      <c r="B22" s="450">
        <v>4</v>
      </c>
      <c r="C22" s="450">
        <v>4</v>
      </c>
      <c r="D22" s="450">
        <v>3</v>
      </c>
      <c r="E22" s="450">
        <v>3</v>
      </c>
      <c r="F22" s="450">
        <v>4</v>
      </c>
      <c r="G22" s="450">
        <v>4</v>
      </c>
      <c r="H22" s="450">
        <v>4</v>
      </c>
      <c r="I22" s="450">
        <v>3</v>
      </c>
      <c r="J22" s="450">
        <v>2</v>
      </c>
      <c r="K22" s="450">
        <v>1</v>
      </c>
      <c r="L22" s="450">
        <v>1</v>
      </c>
      <c r="M22" s="450">
        <v>4</v>
      </c>
      <c r="N22" s="450">
        <v>3</v>
      </c>
      <c r="O22" s="450">
        <v>3</v>
      </c>
      <c r="P22" s="443"/>
    </row>
    <row r="23" spans="1:16" ht="12.6" customHeight="1" outlineLevel="1" x14ac:dyDescent="0.2">
      <c r="A23" s="451">
        <v>12</v>
      </c>
      <c r="B23" s="454">
        <v>3</v>
      </c>
      <c r="C23" s="454">
        <v>3</v>
      </c>
      <c r="D23" s="454">
        <v>2</v>
      </c>
      <c r="E23" s="454">
        <v>4</v>
      </c>
      <c r="F23" s="454">
        <v>4</v>
      </c>
      <c r="G23" s="454">
        <v>3</v>
      </c>
      <c r="H23" s="454">
        <v>3</v>
      </c>
      <c r="I23" s="454">
        <v>3</v>
      </c>
      <c r="J23" s="454">
        <v>2</v>
      </c>
      <c r="K23" s="454">
        <v>1</v>
      </c>
      <c r="L23" s="454">
        <v>1</v>
      </c>
      <c r="M23" s="454">
        <v>3</v>
      </c>
      <c r="N23" s="454">
        <v>3</v>
      </c>
      <c r="O23" s="454">
        <v>3</v>
      </c>
      <c r="P23" s="443"/>
    </row>
    <row r="24" spans="1:16" ht="12.6" customHeight="1" outlineLevel="1" x14ac:dyDescent="0.2">
      <c r="A24" s="453">
        <v>13</v>
      </c>
      <c r="B24" s="450">
        <v>4</v>
      </c>
      <c r="C24" s="450">
        <v>4</v>
      </c>
      <c r="D24" s="450">
        <v>3</v>
      </c>
      <c r="E24" s="450">
        <v>4</v>
      </c>
      <c r="F24" s="450">
        <v>3</v>
      </c>
      <c r="G24" s="450">
        <v>4</v>
      </c>
      <c r="H24" s="450">
        <v>4</v>
      </c>
      <c r="I24" s="450">
        <v>3</v>
      </c>
      <c r="J24" s="450">
        <v>2</v>
      </c>
      <c r="K24" s="450">
        <v>4</v>
      </c>
      <c r="L24" s="450">
        <v>0</v>
      </c>
      <c r="M24" s="450">
        <v>4</v>
      </c>
      <c r="N24" s="450">
        <v>4</v>
      </c>
      <c r="O24" s="450">
        <v>4</v>
      </c>
      <c r="P24" s="443"/>
    </row>
    <row r="25" spans="1:16" ht="12.6" customHeight="1" outlineLevel="1" x14ac:dyDescent="0.2">
      <c r="A25" s="451">
        <v>14</v>
      </c>
      <c r="B25" s="452">
        <v>4</v>
      </c>
      <c r="C25" s="452">
        <v>4</v>
      </c>
      <c r="D25" s="452">
        <v>3</v>
      </c>
      <c r="E25" s="452">
        <v>3</v>
      </c>
      <c r="F25" s="452">
        <v>3</v>
      </c>
      <c r="G25" s="452">
        <v>3</v>
      </c>
      <c r="H25" s="452">
        <v>4</v>
      </c>
      <c r="I25" s="452">
        <v>4</v>
      </c>
      <c r="J25" s="452">
        <v>3</v>
      </c>
      <c r="K25" s="452">
        <v>2</v>
      </c>
      <c r="L25" s="452">
        <v>4</v>
      </c>
      <c r="M25" s="452">
        <v>3</v>
      </c>
      <c r="N25" s="452">
        <v>4</v>
      </c>
      <c r="O25" s="452">
        <v>4</v>
      </c>
      <c r="P25" s="443"/>
    </row>
    <row r="26" spans="1:16" ht="12.6" customHeight="1" outlineLevel="1" x14ac:dyDescent="0.2">
      <c r="A26" s="453">
        <v>15</v>
      </c>
      <c r="B26" s="450">
        <v>3</v>
      </c>
      <c r="C26" s="450">
        <v>4</v>
      </c>
      <c r="D26" s="450">
        <v>2</v>
      </c>
      <c r="E26" s="450">
        <v>3</v>
      </c>
      <c r="F26" s="450">
        <v>3</v>
      </c>
      <c r="G26" s="450">
        <v>4</v>
      </c>
      <c r="H26" s="450">
        <v>4</v>
      </c>
      <c r="I26" s="450">
        <v>3</v>
      </c>
      <c r="J26" s="450">
        <v>2</v>
      </c>
      <c r="K26" s="450">
        <v>3</v>
      </c>
      <c r="L26" s="450">
        <v>3</v>
      </c>
      <c r="M26" s="450">
        <v>4</v>
      </c>
      <c r="N26" s="450">
        <v>4</v>
      </c>
      <c r="O26" s="450">
        <v>3</v>
      </c>
      <c r="P26" s="443"/>
    </row>
    <row r="27" spans="1:16" ht="12.6" customHeight="1" outlineLevel="1" x14ac:dyDescent="0.2">
      <c r="A27" s="451">
        <v>16</v>
      </c>
      <c r="B27" s="452">
        <v>3</v>
      </c>
      <c r="C27" s="452">
        <v>4</v>
      </c>
      <c r="D27" s="452">
        <v>2</v>
      </c>
      <c r="E27" s="452">
        <v>0</v>
      </c>
      <c r="F27" s="452">
        <v>4</v>
      </c>
      <c r="G27" s="452">
        <v>3</v>
      </c>
      <c r="H27" s="452">
        <v>4</v>
      </c>
      <c r="I27" s="452">
        <v>3</v>
      </c>
      <c r="J27" s="452">
        <v>1</v>
      </c>
      <c r="K27" s="452">
        <v>3</v>
      </c>
      <c r="L27" s="452">
        <v>3</v>
      </c>
      <c r="M27" s="452">
        <v>4</v>
      </c>
      <c r="N27" s="452">
        <v>4</v>
      </c>
      <c r="O27" s="452">
        <v>4</v>
      </c>
      <c r="P27" s="443"/>
    </row>
    <row r="28" spans="1:16" ht="12.6" customHeight="1" outlineLevel="1" x14ac:dyDescent="0.2">
      <c r="A28" s="453">
        <v>17</v>
      </c>
      <c r="B28" s="450">
        <v>3</v>
      </c>
      <c r="C28" s="450">
        <v>3</v>
      </c>
      <c r="D28" s="450">
        <v>2</v>
      </c>
      <c r="E28" s="450">
        <v>4</v>
      </c>
      <c r="F28" s="450">
        <v>3</v>
      </c>
      <c r="G28" s="450">
        <v>3</v>
      </c>
      <c r="H28" s="450">
        <v>3</v>
      </c>
      <c r="I28" s="450">
        <v>3</v>
      </c>
      <c r="J28" s="450">
        <v>2</v>
      </c>
      <c r="K28" s="450">
        <v>1</v>
      </c>
      <c r="L28" s="450">
        <v>1</v>
      </c>
      <c r="M28" s="450">
        <v>4</v>
      </c>
      <c r="N28" s="450">
        <v>4</v>
      </c>
      <c r="O28" s="450">
        <v>4</v>
      </c>
      <c r="P28" s="443"/>
    </row>
    <row r="29" spans="1:16" ht="12.6" customHeight="1" outlineLevel="1" x14ac:dyDescent="0.2">
      <c r="A29" s="451">
        <v>18</v>
      </c>
      <c r="B29" s="452">
        <v>4</v>
      </c>
      <c r="C29" s="452">
        <v>4</v>
      </c>
      <c r="D29" s="452">
        <v>4</v>
      </c>
      <c r="E29" s="452">
        <v>4</v>
      </c>
      <c r="F29" s="452">
        <v>4</v>
      </c>
      <c r="G29" s="452">
        <v>4</v>
      </c>
      <c r="H29" s="452">
        <v>4</v>
      </c>
      <c r="I29" s="452">
        <v>4</v>
      </c>
      <c r="J29" s="452">
        <v>3</v>
      </c>
      <c r="K29" s="452">
        <v>2</v>
      </c>
      <c r="L29" s="452">
        <v>2</v>
      </c>
      <c r="M29" s="452">
        <v>4</v>
      </c>
      <c r="N29" s="452">
        <v>4</v>
      </c>
      <c r="O29" s="452">
        <v>4</v>
      </c>
      <c r="P29" s="443"/>
    </row>
    <row r="30" spans="1:16" ht="12.6" customHeight="1" outlineLevel="1" x14ac:dyDescent="0.2">
      <c r="A30" s="453">
        <v>19</v>
      </c>
      <c r="B30" s="450">
        <v>4</v>
      </c>
      <c r="C30" s="450">
        <v>4</v>
      </c>
      <c r="D30" s="450">
        <v>4</v>
      </c>
      <c r="E30" s="450">
        <v>4</v>
      </c>
      <c r="F30" s="450">
        <v>4</v>
      </c>
      <c r="G30" s="450">
        <v>3</v>
      </c>
      <c r="H30" s="450">
        <v>4</v>
      </c>
      <c r="I30" s="450">
        <v>4</v>
      </c>
      <c r="J30" s="450">
        <v>1</v>
      </c>
      <c r="K30" s="450">
        <v>2</v>
      </c>
      <c r="L30" s="450">
        <v>4</v>
      </c>
      <c r="M30" s="450">
        <v>4</v>
      </c>
      <c r="N30" s="450">
        <v>4</v>
      </c>
      <c r="O30" s="450">
        <v>4</v>
      </c>
      <c r="P30" s="443"/>
    </row>
    <row r="31" spans="1:16" ht="12.6" customHeight="1" outlineLevel="1" x14ac:dyDescent="0.2">
      <c r="A31" s="451">
        <v>20</v>
      </c>
      <c r="B31" s="452">
        <v>4</v>
      </c>
      <c r="C31" s="452">
        <v>4</v>
      </c>
      <c r="D31" s="452">
        <v>4</v>
      </c>
      <c r="E31" s="452">
        <v>4</v>
      </c>
      <c r="F31" s="452">
        <v>4</v>
      </c>
      <c r="G31" s="452">
        <v>3</v>
      </c>
      <c r="H31" s="452">
        <v>4</v>
      </c>
      <c r="I31" s="452">
        <v>4</v>
      </c>
      <c r="J31" s="452">
        <v>1</v>
      </c>
      <c r="K31" s="452">
        <v>1</v>
      </c>
      <c r="L31" s="452">
        <v>2</v>
      </c>
      <c r="M31" s="452">
        <v>4</v>
      </c>
      <c r="N31" s="452">
        <v>4</v>
      </c>
      <c r="O31" s="452">
        <v>4</v>
      </c>
      <c r="P31" s="443"/>
    </row>
    <row r="32" spans="1:16" ht="12.6" customHeight="1" outlineLevel="1" x14ac:dyDescent="0.2">
      <c r="A32" s="453">
        <v>21</v>
      </c>
      <c r="B32" s="450">
        <v>3</v>
      </c>
      <c r="C32" s="450">
        <v>3</v>
      </c>
      <c r="D32" s="450">
        <v>3</v>
      </c>
      <c r="E32" s="450">
        <v>4</v>
      </c>
      <c r="F32" s="450">
        <v>3</v>
      </c>
      <c r="G32" s="450">
        <v>4</v>
      </c>
      <c r="H32" s="450">
        <v>4</v>
      </c>
      <c r="I32" s="450">
        <v>3</v>
      </c>
      <c r="J32" s="450">
        <v>2</v>
      </c>
      <c r="K32" s="450">
        <v>2</v>
      </c>
      <c r="L32" s="450">
        <v>2</v>
      </c>
      <c r="M32" s="450">
        <v>4</v>
      </c>
      <c r="N32" s="450">
        <v>4</v>
      </c>
      <c r="O32" s="450">
        <v>3</v>
      </c>
      <c r="P32" s="443"/>
    </row>
    <row r="33" spans="1:18" ht="12.6" customHeight="1" outlineLevel="1" x14ac:dyDescent="0.2">
      <c r="A33" s="451">
        <v>22</v>
      </c>
      <c r="B33" s="452">
        <v>4</v>
      </c>
      <c r="C33" s="452">
        <v>3</v>
      </c>
      <c r="D33" s="452">
        <v>2</v>
      </c>
      <c r="E33" s="452">
        <v>3</v>
      </c>
      <c r="F33" s="452">
        <v>4</v>
      </c>
      <c r="G33" s="452">
        <v>3</v>
      </c>
      <c r="H33" s="452">
        <v>3</v>
      </c>
      <c r="I33" s="452">
        <v>4</v>
      </c>
      <c r="J33" s="452">
        <v>3</v>
      </c>
      <c r="K33" s="452">
        <v>4</v>
      </c>
      <c r="L33" s="452">
        <v>4</v>
      </c>
      <c r="M33" s="452">
        <v>2</v>
      </c>
      <c r="N33" s="452">
        <v>4</v>
      </c>
      <c r="O33" s="452">
        <v>3</v>
      </c>
      <c r="P33" s="443"/>
    </row>
    <row r="34" spans="1:18" ht="12.6" customHeight="1" x14ac:dyDescent="0.25">
      <c r="A34" s="455" t="s">
        <v>123</v>
      </c>
      <c r="B34" s="548">
        <f t="shared" ref="B34:O34" si="0">SUM(B12:B33)</f>
        <v>75</v>
      </c>
      <c r="C34" s="548">
        <f t="shared" si="0"/>
        <v>74</v>
      </c>
      <c r="D34" s="548">
        <f t="shared" si="0"/>
        <v>63</v>
      </c>
      <c r="E34" s="548">
        <f t="shared" si="0"/>
        <v>67</v>
      </c>
      <c r="F34" s="548">
        <f t="shared" si="0"/>
        <v>78</v>
      </c>
      <c r="G34" s="548">
        <f t="shared" si="0"/>
        <v>76</v>
      </c>
      <c r="H34" s="548">
        <f t="shared" si="0"/>
        <v>77</v>
      </c>
      <c r="I34" s="548">
        <f t="shared" si="0"/>
        <v>72</v>
      </c>
      <c r="J34" s="548">
        <f t="shared" si="0"/>
        <v>51</v>
      </c>
      <c r="K34" s="548">
        <f t="shared" si="0"/>
        <v>54</v>
      </c>
      <c r="L34" s="548">
        <f t="shared" si="0"/>
        <v>55</v>
      </c>
      <c r="M34" s="548">
        <f t="shared" si="0"/>
        <v>80</v>
      </c>
      <c r="N34" s="548">
        <f t="shared" si="0"/>
        <v>80</v>
      </c>
      <c r="O34" s="548">
        <f t="shared" si="0"/>
        <v>77</v>
      </c>
      <c r="P34" s="443"/>
    </row>
    <row r="35" spans="1:18" ht="12.6" customHeight="1" x14ac:dyDescent="0.2">
      <c r="A35" s="457" t="s">
        <v>124</v>
      </c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443"/>
    </row>
    <row r="36" spans="1:18" ht="12.6" customHeight="1" x14ac:dyDescent="0.2">
      <c r="A36" s="458" t="s">
        <v>125</v>
      </c>
      <c r="B36" s="550">
        <f t="shared" ref="B36:O36" si="1">(SUM(B12:B33))/COUNT(B12:B33)</f>
        <v>3.4090909090909092</v>
      </c>
      <c r="C36" s="550">
        <f t="shared" si="1"/>
        <v>3.3636363636363638</v>
      </c>
      <c r="D36" s="550">
        <f t="shared" si="1"/>
        <v>2.8636363636363638</v>
      </c>
      <c r="E36" s="550">
        <f t="shared" si="1"/>
        <v>3.0454545454545454</v>
      </c>
      <c r="F36" s="550">
        <f t="shared" si="1"/>
        <v>3.5454545454545454</v>
      </c>
      <c r="G36" s="550">
        <f t="shared" si="1"/>
        <v>3.4545454545454546</v>
      </c>
      <c r="H36" s="550">
        <f t="shared" si="1"/>
        <v>3.5</v>
      </c>
      <c r="I36" s="550">
        <f t="shared" si="1"/>
        <v>3.2727272727272729</v>
      </c>
      <c r="J36" s="550">
        <f t="shared" si="1"/>
        <v>2.3181818181818183</v>
      </c>
      <c r="K36" s="550">
        <f t="shared" si="1"/>
        <v>2.4545454545454546</v>
      </c>
      <c r="L36" s="550">
        <f t="shared" si="1"/>
        <v>2.5</v>
      </c>
      <c r="M36" s="550">
        <f t="shared" si="1"/>
        <v>3.6363636363636362</v>
      </c>
      <c r="N36" s="550">
        <f t="shared" si="1"/>
        <v>3.6363636363636362</v>
      </c>
      <c r="O36" s="550">
        <f t="shared" si="1"/>
        <v>3.5</v>
      </c>
      <c r="P36" s="459"/>
    </row>
    <row r="37" spans="1:18" ht="12.6" customHeight="1" x14ac:dyDescent="0.2">
      <c r="A37" s="443" t="s">
        <v>126</v>
      </c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460"/>
    </row>
    <row r="38" spans="1:18" ht="12.6" customHeight="1" x14ac:dyDescent="0.2">
      <c r="A38" s="461" t="s">
        <v>127</v>
      </c>
      <c r="B38" s="552">
        <f t="shared" ref="B38:O38" si="2">B36*0.071</f>
        <v>0.24204545454545454</v>
      </c>
      <c r="C38" s="550">
        <f t="shared" si="2"/>
        <v>0.23881818181818182</v>
      </c>
      <c r="D38" s="550">
        <f t="shared" si="2"/>
        <v>0.20331818181818181</v>
      </c>
      <c r="E38" s="550">
        <f t="shared" si="2"/>
        <v>0.21622727272727271</v>
      </c>
      <c r="F38" s="550">
        <f t="shared" si="2"/>
        <v>0.25172727272727269</v>
      </c>
      <c r="G38" s="550">
        <f t="shared" si="2"/>
        <v>0.24527272727272725</v>
      </c>
      <c r="H38" s="550">
        <f t="shared" si="2"/>
        <v>0.24849999999999997</v>
      </c>
      <c r="I38" s="550">
        <f t="shared" si="2"/>
        <v>0.23236363636363636</v>
      </c>
      <c r="J38" s="550">
        <f t="shared" si="2"/>
        <v>0.16459090909090909</v>
      </c>
      <c r="K38" s="550">
        <f t="shared" si="2"/>
        <v>0.17427272727272727</v>
      </c>
      <c r="L38" s="550">
        <f t="shared" si="2"/>
        <v>0.17749999999999999</v>
      </c>
      <c r="M38" s="550">
        <f t="shared" si="2"/>
        <v>0.25818181818181812</v>
      </c>
      <c r="N38" s="550">
        <f t="shared" si="2"/>
        <v>0.25818181818181812</v>
      </c>
      <c r="O38" s="550">
        <f t="shared" si="2"/>
        <v>0.24849999999999997</v>
      </c>
      <c r="P38" s="462" t="s">
        <v>128</v>
      </c>
    </row>
    <row r="39" spans="1:18" ht="12.6" customHeight="1" x14ac:dyDescent="0.2">
      <c r="A39" s="463" t="s">
        <v>129</v>
      </c>
      <c r="B39" s="553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464"/>
    </row>
    <row r="40" spans="1:18" ht="12.6" customHeight="1" x14ac:dyDescent="0.2">
      <c r="A40" s="465" t="s">
        <v>130</v>
      </c>
      <c r="B40" s="466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7"/>
      <c r="P40" s="468">
        <f>SUM(B38:O39)</f>
        <v>3.1595000000000004</v>
      </c>
    </row>
    <row r="41" spans="1:18" ht="12.6" customHeight="1" x14ac:dyDescent="0.2">
      <c r="A41" s="469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1"/>
      <c r="P41" s="472" t="s">
        <v>131</v>
      </c>
    </row>
    <row r="42" spans="1:18" ht="12.6" customHeight="1" x14ac:dyDescent="0.2">
      <c r="A42" s="557" t="s">
        <v>132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9"/>
      <c r="P42" s="468">
        <f>P40*25</f>
        <v>78.987500000000011</v>
      </c>
      <c r="R42" s="435" t="s">
        <v>108</v>
      </c>
    </row>
    <row r="43" spans="1:18" ht="12.6" customHeight="1" x14ac:dyDescent="0.2"/>
    <row r="44" spans="1:18" ht="12.6" customHeight="1" x14ac:dyDescent="0.2">
      <c r="A44" s="473" t="s">
        <v>133</v>
      </c>
      <c r="I44" s="474" t="s">
        <v>134</v>
      </c>
      <c r="J44" s="560" t="s">
        <v>135</v>
      </c>
      <c r="K44" s="561"/>
      <c r="L44" s="561"/>
      <c r="M44" s="561"/>
      <c r="N44" s="562"/>
      <c r="O44" s="475" t="s">
        <v>136</v>
      </c>
      <c r="P44" s="476"/>
    </row>
    <row r="45" spans="1:18" ht="12.6" customHeight="1" x14ac:dyDescent="0.2">
      <c r="A45" s="477" t="s">
        <v>137</v>
      </c>
      <c r="C45" s="477"/>
      <c r="D45" s="477" t="s">
        <v>138</v>
      </c>
      <c r="I45" s="478" t="s">
        <v>109</v>
      </c>
      <c r="J45" s="479" t="s">
        <v>139</v>
      </c>
      <c r="K45" s="480"/>
      <c r="L45" s="480"/>
      <c r="M45" s="480"/>
      <c r="N45" s="481"/>
      <c r="O45" s="482">
        <f>B36</f>
        <v>3.4090909090909092</v>
      </c>
      <c r="P45" s="483"/>
      <c r="R45" s="435" t="s">
        <v>108</v>
      </c>
    </row>
    <row r="46" spans="1:18" ht="12.6" customHeight="1" x14ac:dyDescent="0.2">
      <c r="A46" s="477" t="s">
        <v>140</v>
      </c>
      <c r="C46" s="477"/>
      <c r="D46" s="477" t="s">
        <v>141</v>
      </c>
      <c r="I46" s="478" t="s">
        <v>110</v>
      </c>
      <c r="J46" s="479" t="s">
        <v>142</v>
      </c>
      <c r="K46" s="480"/>
      <c r="L46" s="480"/>
      <c r="M46" s="480"/>
      <c r="N46" s="481"/>
      <c r="O46" s="482">
        <f>C36</f>
        <v>3.3636363636363638</v>
      </c>
      <c r="P46" s="484"/>
    </row>
    <row r="47" spans="1:18" ht="12.6" customHeight="1" x14ac:dyDescent="0.2">
      <c r="A47" s="477" t="s">
        <v>143</v>
      </c>
      <c r="C47" s="477"/>
      <c r="D47" s="477" t="s">
        <v>144</v>
      </c>
      <c r="I47" s="478" t="s">
        <v>111</v>
      </c>
      <c r="J47" s="479" t="s">
        <v>145</v>
      </c>
      <c r="K47" s="480"/>
      <c r="L47" s="480"/>
      <c r="M47" s="480"/>
      <c r="N47" s="481"/>
      <c r="O47" s="482">
        <f>D36</f>
        <v>2.8636363636363638</v>
      </c>
      <c r="P47" s="484"/>
    </row>
    <row r="48" spans="1:18" ht="12.6" customHeight="1" x14ac:dyDescent="0.2">
      <c r="A48" s="477" t="s">
        <v>146</v>
      </c>
      <c r="C48" s="477"/>
      <c r="D48" s="477" t="s">
        <v>147</v>
      </c>
      <c r="I48" s="478" t="s">
        <v>112</v>
      </c>
      <c r="J48" s="479" t="s">
        <v>148</v>
      </c>
      <c r="K48" s="480"/>
      <c r="L48" s="480"/>
      <c r="M48" s="480"/>
      <c r="N48" s="481"/>
      <c r="O48" s="482">
        <f>E36</f>
        <v>3.0454545454545454</v>
      </c>
      <c r="P48" s="484"/>
    </row>
    <row r="49" spans="1:16" ht="12.6" customHeight="1" x14ac:dyDescent="0.2">
      <c r="A49" s="477" t="s">
        <v>149</v>
      </c>
      <c r="C49" s="477"/>
      <c r="D49" s="477" t="s">
        <v>150</v>
      </c>
      <c r="I49" s="456" t="s">
        <v>113</v>
      </c>
      <c r="J49" s="479" t="s">
        <v>151</v>
      </c>
      <c r="K49" s="480"/>
      <c r="L49" s="480"/>
      <c r="M49" s="480"/>
      <c r="N49" s="481"/>
      <c r="O49" s="482">
        <f>F36</f>
        <v>3.5454545454545454</v>
      </c>
      <c r="P49" s="484"/>
    </row>
    <row r="50" spans="1:16" ht="12.6" customHeight="1" x14ac:dyDescent="0.2">
      <c r="A50" s="485" t="s">
        <v>152</v>
      </c>
      <c r="B50" s="485"/>
      <c r="C50" s="486"/>
      <c r="D50" s="486" t="s">
        <v>153</v>
      </c>
      <c r="E50" s="438"/>
      <c r="I50" s="478" t="s">
        <v>114</v>
      </c>
      <c r="J50" s="479" t="s">
        <v>154</v>
      </c>
      <c r="K50" s="480"/>
      <c r="L50" s="480"/>
      <c r="M50" s="480"/>
      <c r="N50" s="481"/>
      <c r="O50" s="482">
        <f>G36</f>
        <v>3.4545454545454546</v>
      </c>
      <c r="P50" s="484"/>
    </row>
    <row r="51" spans="1:16" ht="12.6" customHeight="1" x14ac:dyDescent="0.2">
      <c r="A51" s="438"/>
      <c r="B51" s="438"/>
      <c r="C51" s="485"/>
      <c r="D51" s="485" t="s">
        <v>155</v>
      </c>
      <c r="E51" s="438"/>
      <c r="I51" s="478" t="s">
        <v>115</v>
      </c>
      <c r="J51" s="479" t="s">
        <v>156</v>
      </c>
      <c r="K51" s="480"/>
      <c r="L51" s="480"/>
      <c r="M51" s="480"/>
      <c r="N51" s="481"/>
      <c r="O51" s="482">
        <f>H36</f>
        <v>3.5</v>
      </c>
      <c r="P51" s="484"/>
    </row>
    <row r="52" spans="1:16" ht="12.6" customHeight="1" x14ac:dyDescent="0.2">
      <c r="A52" s="485" t="s">
        <v>157</v>
      </c>
      <c r="B52" s="487"/>
      <c r="C52" s="477"/>
      <c r="D52" s="477" t="s">
        <v>158</v>
      </c>
      <c r="I52" s="478" t="s">
        <v>116</v>
      </c>
      <c r="J52" s="479" t="s">
        <v>159</v>
      </c>
      <c r="K52" s="480"/>
      <c r="L52" s="480"/>
      <c r="M52" s="480"/>
      <c r="N52" s="481"/>
      <c r="O52" s="482">
        <f>I36</f>
        <v>3.2727272727272729</v>
      </c>
      <c r="P52" s="484"/>
    </row>
    <row r="53" spans="1:16" ht="12.6" customHeight="1" x14ac:dyDescent="0.2">
      <c r="A53" s="488" t="s">
        <v>160</v>
      </c>
      <c r="B53" s="487"/>
      <c r="I53" s="478" t="s">
        <v>117</v>
      </c>
      <c r="J53" s="479" t="s">
        <v>161</v>
      </c>
      <c r="K53" s="480"/>
      <c r="L53" s="480"/>
      <c r="M53" s="480"/>
      <c r="N53" s="481"/>
      <c r="O53" s="482">
        <f>J36</f>
        <v>2.3181818181818183</v>
      </c>
      <c r="P53" s="484"/>
    </row>
    <row r="54" spans="1:16" ht="20.25" customHeight="1" x14ac:dyDescent="0.3">
      <c r="A54" s="563" t="s">
        <v>162</v>
      </c>
      <c r="B54" s="564"/>
      <c r="C54" s="564"/>
      <c r="D54" s="564"/>
      <c r="E54" s="564"/>
      <c r="F54" s="565">
        <f>P42</f>
        <v>78.987500000000011</v>
      </c>
      <c r="G54" s="566"/>
      <c r="I54" s="478" t="s">
        <v>118</v>
      </c>
      <c r="J54" s="479" t="s">
        <v>163</v>
      </c>
      <c r="K54" s="480"/>
      <c r="L54" s="480"/>
      <c r="M54" s="480"/>
      <c r="N54" s="481"/>
      <c r="O54" s="482">
        <f>K36</f>
        <v>2.4545454545454546</v>
      </c>
      <c r="P54" s="484"/>
    </row>
    <row r="55" spans="1:16" ht="12.6" customHeight="1" x14ac:dyDescent="0.2">
      <c r="A55" s="489" t="s">
        <v>164</v>
      </c>
      <c r="B55" s="490"/>
      <c r="C55" s="490"/>
      <c r="D55" s="490"/>
      <c r="E55" s="490"/>
      <c r="F55" s="490"/>
      <c r="G55" s="438"/>
      <c r="I55" s="478" t="s">
        <v>119</v>
      </c>
      <c r="J55" s="479" t="s">
        <v>165</v>
      </c>
      <c r="K55" s="480"/>
      <c r="L55" s="480"/>
      <c r="M55" s="480"/>
      <c r="N55" s="481"/>
      <c r="O55" s="482">
        <f>L36</f>
        <v>2.5</v>
      </c>
      <c r="P55" s="484"/>
    </row>
    <row r="56" spans="1:16" ht="12.6" customHeight="1" x14ac:dyDescent="0.2">
      <c r="A56" s="491" t="s">
        <v>166</v>
      </c>
      <c r="B56" s="490"/>
      <c r="C56" s="490"/>
      <c r="D56" s="436" t="s">
        <v>167</v>
      </c>
      <c r="E56" s="490"/>
      <c r="F56" s="436"/>
      <c r="G56" s="436"/>
      <c r="I56" s="478" t="s">
        <v>120</v>
      </c>
      <c r="J56" s="479" t="s">
        <v>168</v>
      </c>
      <c r="K56" s="480"/>
      <c r="L56" s="480"/>
      <c r="M56" s="480"/>
      <c r="N56" s="481"/>
      <c r="O56" s="482">
        <f>M36</f>
        <v>3.6363636363636362</v>
      </c>
      <c r="P56" s="484"/>
    </row>
    <row r="57" spans="1:16" ht="12.6" customHeight="1" x14ac:dyDescent="0.2">
      <c r="A57" s="491" t="s">
        <v>169</v>
      </c>
      <c r="B57" s="436"/>
      <c r="C57" s="492"/>
      <c r="D57" s="436" t="s">
        <v>170</v>
      </c>
      <c r="E57" s="436"/>
      <c r="F57" s="438"/>
      <c r="G57" s="438"/>
      <c r="I57" s="478" t="s">
        <v>121</v>
      </c>
      <c r="J57" s="479" t="s">
        <v>171</v>
      </c>
      <c r="K57" s="480"/>
      <c r="L57" s="480"/>
      <c r="M57" s="480"/>
      <c r="N57" s="481"/>
      <c r="O57" s="482">
        <f>N36</f>
        <v>3.6363636363636362</v>
      </c>
      <c r="P57" s="484"/>
    </row>
    <row r="58" spans="1:16" ht="12.6" customHeight="1" x14ac:dyDescent="0.2">
      <c r="A58" s="491" t="s">
        <v>172</v>
      </c>
      <c r="B58" s="438"/>
      <c r="C58" s="492"/>
      <c r="D58" s="436" t="s">
        <v>173</v>
      </c>
      <c r="E58" s="438"/>
      <c r="F58" s="438"/>
      <c r="G58" s="438"/>
      <c r="I58" s="478" t="s">
        <v>122</v>
      </c>
      <c r="J58" s="554" t="s">
        <v>174</v>
      </c>
      <c r="K58" s="555"/>
      <c r="L58" s="555"/>
      <c r="M58" s="555"/>
      <c r="N58" s="556"/>
      <c r="O58" s="482">
        <f>O36</f>
        <v>3.5</v>
      </c>
      <c r="P58" s="484"/>
    </row>
    <row r="59" spans="1:16" ht="12.6" customHeight="1" x14ac:dyDescent="0.2">
      <c r="A59" s="491" t="s">
        <v>175</v>
      </c>
      <c r="B59" s="438"/>
      <c r="C59" s="492"/>
      <c r="D59" s="436" t="s">
        <v>176</v>
      </c>
      <c r="E59" s="438"/>
      <c r="P59" s="493"/>
    </row>
    <row r="60" spans="1:16" ht="12.6" customHeight="1" x14ac:dyDescent="0.2">
      <c r="I60" s="487"/>
      <c r="J60" s="487"/>
      <c r="K60" s="487"/>
      <c r="L60" s="487"/>
      <c r="M60" s="487"/>
    </row>
    <row r="61" spans="1:16" ht="12.6" customHeight="1" x14ac:dyDescent="0.2"/>
  </sheetData>
  <mergeCells count="50">
    <mergeCell ref="O38:O39"/>
    <mergeCell ref="A42:O42"/>
    <mergeCell ref="J44:N44"/>
    <mergeCell ref="A54:E54"/>
    <mergeCell ref="F54:G54"/>
    <mergeCell ref="G38:G39"/>
    <mergeCell ref="H38:H39"/>
    <mergeCell ref="K38:K39"/>
    <mergeCell ref="L38:L39"/>
    <mergeCell ref="K36:K37"/>
    <mergeCell ref="L36:L37"/>
    <mergeCell ref="J58:N58"/>
    <mergeCell ref="M38:M39"/>
    <mergeCell ref="N38:N39"/>
    <mergeCell ref="M36:M37"/>
    <mergeCell ref="N36:N37"/>
    <mergeCell ref="O36:O37"/>
    <mergeCell ref="B38:B39"/>
    <mergeCell ref="C38:C39"/>
    <mergeCell ref="D38:D39"/>
    <mergeCell ref="E38:E39"/>
    <mergeCell ref="F38:F39"/>
    <mergeCell ref="I38:I39"/>
    <mergeCell ref="J38:J39"/>
    <mergeCell ref="O34:O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I34:I35"/>
    <mergeCell ref="J34:J35"/>
    <mergeCell ref="K34:K35"/>
    <mergeCell ref="L34:L35"/>
    <mergeCell ref="M34:M35"/>
    <mergeCell ref="N34:N35"/>
    <mergeCell ref="A1:O1"/>
    <mergeCell ref="A2:O2"/>
    <mergeCell ref="B8:O9"/>
    <mergeCell ref="B34:B35"/>
    <mergeCell ref="C34:C35"/>
    <mergeCell ref="D34:D35"/>
    <mergeCell ref="E34:E35"/>
    <mergeCell ref="F34:F35"/>
    <mergeCell ref="G34:G35"/>
    <mergeCell ref="H34:H35"/>
  </mergeCells>
  <pageMargins left="1.0629921259842521" right="0.19685039370078741" top="0.59055118110236227" bottom="0.59055118110236227" header="0.19685039370078741" footer="0.19685039370078741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view="pageBreakPreview" zoomScale="112" zoomScaleNormal="100" zoomScaleSheetLayoutView="112" workbookViewId="0">
      <selection activeCell="D17" sqref="D17"/>
    </sheetView>
  </sheetViews>
  <sheetFormatPr defaultRowHeight="15.75" x14ac:dyDescent="0.25"/>
  <cols>
    <col min="1" max="1" width="3.5703125" style="25" customWidth="1"/>
    <col min="2" max="2" width="2.85546875" style="25" customWidth="1"/>
    <col min="3" max="3" width="51.140625" style="25" customWidth="1"/>
    <col min="4" max="4" width="18.5703125" style="24" customWidth="1"/>
    <col min="5" max="5" width="28.85546875" style="22" customWidth="1"/>
    <col min="6" max="6" width="13.7109375" style="22" customWidth="1"/>
    <col min="7" max="7" width="19.140625" style="24" customWidth="1"/>
    <col min="8" max="9" width="11" style="24" customWidth="1"/>
    <col min="10" max="10" width="9.5703125" style="24" customWidth="1"/>
    <col min="11" max="16384" width="9.140625" style="24"/>
  </cols>
  <sheetData>
    <row r="1" spans="1:4" ht="19.5" customHeight="1" x14ac:dyDescent="0.25">
      <c r="A1" s="567" t="s">
        <v>58</v>
      </c>
      <c r="B1" s="568"/>
      <c r="C1" s="568"/>
      <c r="D1" s="568"/>
    </row>
    <row r="3" spans="1:4" x14ac:dyDescent="0.25">
      <c r="A3" s="23">
        <v>1</v>
      </c>
      <c r="B3" s="24" t="s">
        <v>59</v>
      </c>
      <c r="C3" s="24"/>
    </row>
    <row r="4" spans="1:4" x14ac:dyDescent="0.25">
      <c r="A4" s="25">
        <v>2</v>
      </c>
      <c r="B4" s="24" t="s">
        <v>60</v>
      </c>
      <c r="C4" s="24"/>
    </row>
    <row r="5" spans="1:4" x14ac:dyDescent="0.25">
      <c r="A5" s="23">
        <v>3</v>
      </c>
      <c r="B5" s="24" t="s">
        <v>61</v>
      </c>
      <c r="C5" s="24"/>
    </row>
    <row r="6" spans="1:4" x14ac:dyDescent="0.25">
      <c r="A6" s="25">
        <v>4</v>
      </c>
      <c r="B6" s="24" t="s">
        <v>62</v>
      </c>
    </row>
    <row r="7" spans="1:4" x14ac:dyDescent="0.25">
      <c r="B7" s="25" t="s">
        <v>63</v>
      </c>
      <c r="C7" s="24" t="s">
        <v>64</v>
      </c>
    </row>
    <row r="8" spans="1:4" x14ac:dyDescent="0.25">
      <c r="B8" s="25" t="s">
        <v>65</v>
      </c>
      <c r="C8" s="24" t="s">
        <v>66</v>
      </c>
    </row>
    <row r="9" spans="1:4" x14ac:dyDescent="0.25">
      <c r="B9" s="25" t="s">
        <v>67</v>
      </c>
      <c r="C9" s="26" t="s">
        <v>68</v>
      </c>
    </row>
    <row r="10" spans="1:4" x14ac:dyDescent="0.25">
      <c r="B10" s="25" t="s">
        <v>69</v>
      </c>
      <c r="C10" s="26" t="s">
        <v>70</v>
      </c>
    </row>
    <row r="11" spans="1:4" x14ac:dyDescent="0.25">
      <c r="B11" s="25" t="s">
        <v>71</v>
      </c>
      <c r="C11" s="26" t="s">
        <v>72</v>
      </c>
    </row>
  </sheetData>
  <mergeCells count="1">
    <mergeCell ref="A1:D1"/>
  </mergeCells>
  <pageMargins left="1.43" right="0.7" top="0.75" bottom="0.75" header="0.3" footer="0.3"/>
  <pageSetup paperSize="9" scale="95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A140" zoomScaleNormal="100" workbookViewId="0">
      <pane ySplit="1575" topLeftCell="A152" activePane="bottomLeft"/>
      <selection activeCell="L145" sqref="L145:L147"/>
      <selection pane="bottomLeft" activeCell="G157" sqref="G157"/>
    </sheetView>
  </sheetViews>
  <sheetFormatPr defaultRowHeight="11.25" x14ac:dyDescent="0.25"/>
  <cols>
    <col min="1" max="1" width="4.7109375" style="103" customWidth="1"/>
    <col min="2" max="2" width="2.85546875" style="103" customWidth="1"/>
    <col min="3" max="3" width="24.140625" style="103" customWidth="1"/>
    <col min="4" max="4" width="12.42578125" style="103" customWidth="1"/>
    <col min="5" max="5" width="17.85546875" style="103" customWidth="1"/>
    <col min="6" max="6" width="8.7109375" style="384" customWidth="1"/>
    <col min="7" max="7" width="16.7109375" style="103" customWidth="1"/>
    <col min="8" max="8" width="2.85546875" style="103" customWidth="1"/>
    <col min="9" max="9" width="23.85546875" style="103" customWidth="1"/>
    <col min="10" max="10" width="6.42578125" style="103" customWidth="1"/>
    <col min="11" max="11" width="6.140625" style="103" customWidth="1"/>
    <col min="12" max="12" width="17.85546875" style="103" customWidth="1"/>
    <col min="13" max="13" width="8.7109375" style="384" customWidth="1"/>
    <col min="14" max="14" width="17.140625" style="103" customWidth="1"/>
    <col min="15" max="16" width="3.42578125" style="103" customWidth="1"/>
    <col min="17" max="17" width="4.140625" style="103" customWidth="1"/>
    <col min="18" max="18" width="10.5703125" style="499" customWidth="1"/>
    <col min="19" max="20" width="1.42578125" style="103" customWidth="1"/>
    <col min="21" max="21" width="13.85546875" style="499" customWidth="1"/>
    <col min="22" max="16384" width="9.140625" style="103"/>
  </cols>
  <sheetData>
    <row r="1" spans="1:21" ht="2.25" hidden="1" customHeight="1" x14ac:dyDescent="0.25">
      <c r="A1" s="604" t="s">
        <v>310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</row>
    <row r="2" spans="1:21" ht="2.25" hidden="1" customHeight="1" x14ac:dyDescent="0.25">
      <c r="A2" s="605" t="s">
        <v>311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</row>
    <row r="3" spans="1:21" ht="2.25" hidden="1" customHeight="1" x14ac:dyDescent="0.25">
      <c r="A3" s="605" t="s">
        <v>87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</row>
    <row r="4" spans="1:21" ht="2.25" hidden="1" customHeight="1" x14ac:dyDescent="0.25">
      <c r="A4" s="384"/>
      <c r="B4" s="384"/>
    </row>
    <row r="5" spans="1:21" ht="2.25" hidden="1" customHeight="1" x14ac:dyDescent="0.25">
      <c r="A5" s="606" t="s">
        <v>287</v>
      </c>
      <c r="B5" s="606"/>
      <c r="C5" s="606"/>
      <c r="D5" s="606"/>
      <c r="E5" s="606"/>
      <c r="F5" s="606"/>
      <c r="G5" s="606"/>
      <c r="H5" s="606"/>
      <c r="I5" s="607"/>
      <c r="J5" s="607"/>
      <c r="L5" s="33"/>
      <c r="M5" s="34"/>
      <c r="N5" s="33"/>
      <c r="P5" s="35" t="s">
        <v>229</v>
      </c>
    </row>
    <row r="6" spans="1:21" s="385" customFormat="1" ht="2.25" hidden="1" customHeight="1" x14ac:dyDescent="0.25">
      <c r="A6" s="33"/>
      <c r="B6" s="33"/>
      <c r="C6" s="33"/>
      <c r="D6" s="33"/>
      <c r="E6" s="33"/>
      <c r="F6" s="34"/>
      <c r="G6" s="33"/>
      <c r="H6" s="33"/>
      <c r="I6" s="133"/>
      <c r="J6" s="133"/>
      <c r="L6" s="33"/>
      <c r="M6" s="34"/>
      <c r="N6" s="33"/>
      <c r="P6" s="36"/>
      <c r="R6" s="500"/>
      <c r="U6" s="500"/>
    </row>
    <row r="7" spans="1:21" ht="2.25" hidden="1" customHeight="1" x14ac:dyDescent="0.25">
      <c r="A7" s="135"/>
      <c r="B7" s="599" t="s">
        <v>230</v>
      </c>
      <c r="C7" s="600"/>
      <c r="D7" s="600"/>
      <c r="E7" s="600"/>
      <c r="F7" s="600"/>
      <c r="G7" s="601"/>
      <c r="H7" s="608" t="s">
        <v>231</v>
      </c>
      <c r="I7" s="608"/>
      <c r="J7" s="608"/>
      <c r="K7" s="608"/>
      <c r="L7" s="608"/>
      <c r="M7" s="608"/>
      <c r="N7" s="608"/>
      <c r="O7" s="609" t="s">
        <v>232</v>
      </c>
      <c r="P7" s="609"/>
    </row>
    <row r="8" spans="1:21" ht="2.25" hidden="1" customHeight="1" x14ac:dyDescent="0.25">
      <c r="A8" s="609" t="s">
        <v>233</v>
      </c>
      <c r="B8" s="591" t="s">
        <v>234</v>
      </c>
      <c r="C8" s="592"/>
      <c r="D8" s="609" t="s">
        <v>235</v>
      </c>
      <c r="E8" s="609" t="s">
        <v>236</v>
      </c>
      <c r="F8" s="609" t="s">
        <v>237</v>
      </c>
      <c r="G8" s="134" t="s">
        <v>238</v>
      </c>
      <c r="H8" s="609" t="s">
        <v>234</v>
      </c>
      <c r="I8" s="609"/>
      <c r="J8" s="609" t="s">
        <v>235</v>
      </c>
      <c r="K8" s="609"/>
      <c r="L8" s="609" t="s">
        <v>236</v>
      </c>
      <c r="M8" s="609" t="s">
        <v>237</v>
      </c>
      <c r="N8" s="134" t="s">
        <v>239</v>
      </c>
      <c r="O8" s="609"/>
      <c r="P8" s="609"/>
    </row>
    <row r="9" spans="1:21" ht="2.25" hidden="1" customHeight="1" x14ac:dyDescent="0.25">
      <c r="A9" s="609"/>
      <c r="B9" s="593"/>
      <c r="C9" s="594"/>
      <c r="D9" s="609"/>
      <c r="E9" s="609"/>
      <c r="F9" s="609"/>
      <c r="G9" s="134" t="s">
        <v>240</v>
      </c>
      <c r="H9" s="609"/>
      <c r="I9" s="609"/>
      <c r="J9" s="609"/>
      <c r="K9" s="609"/>
      <c r="L9" s="609"/>
      <c r="M9" s="609"/>
      <c r="N9" s="134" t="s">
        <v>240</v>
      </c>
      <c r="O9" s="609"/>
      <c r="P9" s="609"/>
    </row>
    <row r="10" spans="1:21" ht="2.25" hidden="1" customHeight="1" x14ac:dyDescent="0.25">
      <c r="A10" s="104" t="s">
        <v>241</v>
      </c>
      <c r="B10" s="578">
        <v>-2</v>
      </c>
      <c r="C10" s="579"/>
      <c r="D10" s="134">
        <v>-3</v>
      </c>
      <c r="E10" s="134">
        <v>-4</v>
      </c>
      <c r="F10" s="134">
        <v>-5</v>
      </c>
      <c r="G10" s="134">
        <v>-6</v>
      </c>
      <c r="H10" s="609">
        <v>-7</v>
      </c>
      <c r="I10" s="609"/>
      <c r="J10" s="609">
        <v>-8</v>
      </c>
      <c r="K10" s="609"/>
      <c r="L10" s="134">
        <v>-9</v>
      </c>
      <c r="M10" s="134">
        <v>-10</v>
      </c>
      <c r="N10" s="134">
        <v>-11</v>
      </c>
      <c r="O10" s="609">
        <v>-12</v>
      </c>
      <c r="P10" s="609"/>
    </row>
    <row r="11" spans="1:21" ht="2.25" hidden="1" customHeight="1" x14ac:dyDescent="0.25">
      <c r="A11" s="134">
        <v>1</v>
      </c>
      <c r="B11" s="610" t="s">
        <v>257</v>
      </c>
      <c r="C11" s="611"/>
      <c r="D11" s="134" t="s">
        <v>25</v>
      </c>
      <c r="E11" s="381" t="s">
        <v>278</v>
      </c>
      <c r="F11" s="37"/>
      <c r="G11" s="38">
        <f>SUM(G12:G19)</f>
        <v>2211484437.5999999</v>
      </c>
      <c r="H11" s="580" t="str">
        <f>B11</f>
        <v>Program Peningkatan Pelayanan Administrasi Perkantoran</v>
      </c>
      <c r="I11" s="581"/>
      <c r="J11" s="580" t="str">
        <f>D11</f>
        <v>Kecamatan Belakang Padang</v>
      </c>
      <c r="K11" s="581"/>
      <c r="L11" s="381" t="str">
        <f>E11</f>
        <v>1.   Indeks kepuasan masyarakat terhadap pelayanan kecamatan                                                         2.     Rata-rata indeks kepuasan masyarakat terhadap pelayanan kelurahan</v>
      </c>
      <c r="M11" s="39"/>
      <c r="N11" s="38">
        <f>SUM(N12:N19)</f>
        <v>1867117412</v>
      </c>
      <c r="O11" s="612"/>
      <c r="P11" s="612"/>
    </row>
    <row r="12" spans="1:21" ht="2.25" hidden="1" customHeight="1" x14ac:dyDescent="0.25">
      <c r="A12" s="134"/>
      <c r="B12" s="386" t="s">
        <v>258</v>
      </c>
      <c r="C12" s="131" t="s">
        <v>178</v>
      </c>
      <c r="E12" s="382"/>
      <c r="F12" s="105" t="str">
        <f>'TABEL 4'!L12</f>
        <v>72,01</v>
      </c>
      <c r="G12" s="38">
        <v>1019821274.4</v>
      </c>
      <c r="H12" s="386" t="s">
        <v>258</v>
      </c>
      <c r="I12" s="131" t="str">
        <f>C12</f>
        <v>Peningkatan Pelayanan Administrasi Perkantoran</v>
      </c>
      <c r="J12" s="106"/>
      <c r="K12" s="107"/>
      <c r="L12" s="382"/>
      <c r="M12" s="101" t="str">
        <f>F12</f>
        <v>72,01</v>
      </c>
      <c r="N12" s="38">
        <f>'TABEL 4'!M13</f>
        <v>876041012</v>
      </c>
      <c r="O12" s="612"/>
      <c r="P12" s="612"/>
    </row>
    <row r="13" spans="1:21" ht="2.25" hidden="1" customHeight="1" x14ac:dyDescent="0.25">
      <c r="A13" s="134"/>
      <c r="B13" s="386">
        <v>46</v>
      </c>
      <c r="C13" s="387" t="s">
        <v>40</v>
      </c>
      <c r="D13" s="135"/>
      <c r="E13" s="382"/>
      <c r="F13" s="108"/>
      <c r="G13" s="135"/>
      <c r="H13" s="386">
        <v>46</v>
      </c>
      <c r="I13" s="387" t="s">
        <v>40</v>
      </c>
      <c r="J13" s="580"/>
      <c r="K13" s="581"/>
      <c r="L13" s="382"/>
      <c r="M13" s="134"/>
      <c r="N13" s="135"/>
      <c r="O13" s="612"/>
      <c r="P13" s="612"/>
    </row>
    <row r="14" spans="1:21" ht="2.25" hidden="1" customHeight="1" x14ac:dyDescent="0.25">
      <c r="A14" s="134"/>
      <c r="B14" s="386">
        <v>47</v>
      </c>
      <c r="C14" s="387" t="s">
        <v>41</v>
      </c>
      <c r="D14" s="135" t="s">
        <v>33</v>
      </c>
      <c r="E14" s="382"/>
      <c r="F14" s="108" t="s">
        <v>216</v>
      </c>
      <c r="G14" s="38">
        <v>194506027.19999999</v>
      </c>
      <c r="H14" s="386">
        <v>47</v>
      </c>
      <c r="I14" s="387" t="s">
        <v>41</v>
      </c>
      <c r="J14" s="580" t="str">
        <f t="shared" ref="J14:J19" si="0">D14</f>
        <v>Kelurahan Sekanak Raya</v>
      </c>
      <c r="K14" s="581"/>
      <c r="L14" s="382"/>
      <c r="M14" s="42" t="str">
        <f t="shared" ref="M14:M19" si="1">F14</f>
        <v>1 Tahun</v>
      </c>
      <c r="N14" s="38">
        <f>'TABEL 4'!M14</f>
        <v>162945940</v>
      </c>
      <c r="O14" s="578"/>
      <c r="P14" s="579"/>
    </row>
    <row r="15" spans="1:21" ht="2.25" hidden="1" customHeight="1" x14ac:dyDescent="0.25">
      <c r="A15" s="134"/>
      <c r="B15" s="386">
        <v>48</v>
      </c>
      <c r="C15" s="387" t="s">
        <v>42</v>
      </c>
      <c r="D15" s="135" t="s">
        <v>34</v>
      </c>
      <c r="E15" s="382"/>
      <c r="F15" s="108" t="s">
        <v>216</v>
      </c>
      <c r="G15" s="38">
        <v>193856027.19999999</v>
      </c>
      <c r="H15" s="386">
        <v>48</v>
      </c>
      <c r="I15" s="387" t="s">
        <v>42</v>
      </c>
      <c r="J15" s="580" t="str">
        <f t="shared" si="0"/>
        <v>Kelurahan Tanjung Sari</v>
      </c>
      <c r="K15" s="581"/>
      <c r="L15" s="382"/>
      <c r="M15" s="42" t="str">
        <f t="shared" si="1"/>
        <v>1 Tahun</v>
      </c>
      <c r="N15" s="38">
        <f>'TABEL 4'!M15</f>
        <v>160555740</v>
      </c>
      <c r="O15" s="578"/>
      <c r="P15" s="579"/>
    </row>
    <row r="16" spans="1:21" ht="2.25" hidden="1" customHeight="1" x14ac:dyDescent="0.25">
      <c r="A16" s="134"/>
      <c r="B16" s="386">
        <v>49</v>
      </c>
      <c r="C16" s="387" t="s">
        <v>43</v>
      </c>
      <c r="D16" s="135" t="s">
        <v>35</v>
      </c>
      <c r="E16" s="382"/>
      <c r="F16" s="108" t="s">
        <v>216</v>
      </c>
      <c r="G16" s="38">
        <v>193929027.19999999</v>
      </c>
      <c r="H16" s="386">
        <v>49</v>
      </c>
      <c r="I16" s="387" t="s">
        <v>43</v>
      </c>
      <c r="J16" s="580" t="str">
        <f t="shared" si="0"/>
        <v>Kelurahan Pemping</v>
      </c>
      <c r="K16" s="581"/>
      <c r="L16" s="382"/>
      <c r="M16" s="42" t="str">
        <f t="shared" si="1"/>
        <v>1 Tahun</v>
      </c>
      <c r="N16" s="38">
        <f>'TABEL 4'!M16</f>
        <v>166846840</v>
      </c>
      <c r="O16" s="578"/>
      <c r="P16" s="579"/>
    </row>
    <row r="17" spans="1:16" ht="2.25" hidden="1" customHeight="1" x14ac:dyDescent="0.25">
      <c r="A17" s="134"/>
      <c r="B17" s="386">
        <v>50</v>
      </c>
      <c r="C17" s="387" t="s">
        <v>44</v>
      </c>
      <c r="D17" s="135" t="s">
        <v>36</v>
      </c>
      <c r="E17" s="382"/>
      <c r="F17" s="108" t="s">
        <v>216</v>
      </c>
      <c r="G17" s="38">
        <v>199764027.19999999</v>
      </c>
      <c r="H17" s="386">
        <v>50</v>
      </c>
      <c r="I17" s="387" t="s">
        <v>44</v>
      </c>
      <c r="J17" s="580" t="str">
        <f t="shared" si="0"/>
        <v>Kelurahan Kasu</v>
      </c>
      <c r="K17" s="581"/>
      <c r="L17" s="382"/>
      <c r="M17" s="42" t="str">
        <f t="shared" si="1"/>
        <v>1 Tahun</v>
      </c>
      <c r="N17" s="38">
        <f>'TABEL 4'!M17</f>
        <v>164839740</v>
      </c>
      <c r="O17" s="578"/>
      <c r="P17" s="579"/>
    </row>
    <row r="18" spans="1:16" ht="2.25" hidden="1" customHeight="1" x14ac:dyDescent="0.25">
      <c r="A18" s="134"/>
      <c r="B18" s="386">
        <v>51</v>
      </c>
      <c r="C18" s="388" t="s">
        <v>45</v>
      </c>
      <c r="D18" s="135" t="s">
        <v>37</v>
      </c>
      <c r="E18" s="382"/>
      <c r="F18" s="108" t="s">
        <v>216</v>
      </c>
      <c r="G18" s="38">
        <v>199764027.19999999</v>
      </c>
      <c r="H18" s="386">
        <v>51</v>
      </c>
      <c r="I18" s="388" t="s">
        <v>45</v>
      </c>
      <c r="J18" s="580" t="str">
        <f t="shared" si="0"/>
        <v>Kelurahan Pecong</v>
      </c>
      <c r="K18" s="581"/>
      <c r="L18" s="382"/>
      <c r="M18" s="42" t="str">
        <f t="shared" si="1"/>
        <v>1 Tahun</v>
      </c>
      <c r="N18" s="38">
        <f>'TABEL 4'!M18</f>
        <v>167285740</v>
      </c>
      <c r="O18" s="578"/>
      <c r="P18" s="579"/>
    </row>
    <row r="19" spans="1:16" ht="2.25" hidden="1" customHeight="1" x14ac:dyDescent="0.25">
      <c r="A19" s="134"/>
      <c r="B19" s="132"/>
      <c r="C19" s="131"/>
      <c r="D19" s="135" t="s">
        <v>38</v>
      </c>
      <c r="E19" s="383"/>
      <c r="F19" s="108" t="s">
        <v>216</v>
      </c>
      <c r="G19" s="38">
        <v>209844027.19999999</v>
      </c>
      <c r="H19" s="130"/>
      <c r="I19" s="41"/>
      <c r="J19" s="580" t="str">
        <f t="shared" si="0"/>
        <v>Kelurahan Pulau Terong</v>
      </c>
      <c r="K19" s="581"/>
      <c r="L19" s="383"/>
      <c r="M19" s="42" t="str">
        <f t="shared" si="1"/>
        <v>1 Tahun</v>
      </c>
      <c r="N19" s="38">
        <f>'TABEL 4'!M19</f>
        <v>168602400</v>
      </c>
      <c r="O19" s="578"/>
      <c r="P19" s="579"/>
    </row>
    <row r="20" spans="1:16" ht="2.25" hidden="1" customHeight="1" x14ac:dyDescent="0.25">
      <c r="A20" s="43"/>
      <c r="B20" s="44"/>
      <c r="C20" s="45"/>
      <c r="D20" s="46"/>
      <c r="E20" s="46"/>
      <c r="F20" s="47"/>
      <c r="G20" s="46"/>
      <c r="H20" s="48"/>
      <c r="I20" s="45"/>
      <c r="J20" s="48"/>
      <c r="K20" s="45"/>
      <c r="L20" s="46"/>
      <c r="M20" s="43"/>
      <c r="N20" s="46"/>
      <c r="O20" s="48"/>
      <c r="P20" s="45"/>
    </row>
    <row r="21" spans="1:16" ht="2.25" hidden="1" customHeight="1" x14ac:dyDescent="0.25">
      <c r="A21" s="134">
        <v>2</v>
      </c>
      <c r="B21" s="610" t="s">
        <v>179</v>
      </c>
      <c r="C21" s="611"/>
      <c r="D21" s="134" t="s">
        <v>25</v>
      </c>
      <c r="E21" s="381" t="s">
        <v>278</v>
      </c>
      <c r="F21" s="37"/>
      <c r="G21" s="38">
        <f>G22</f>
        <v>599136481.33000004</v>
      </c>
      <c r="H21" s="610" t="str">
        <f>B21</f>
        <v>Peningkatan Sarana dan Prasarana Aparatur</v>
      </c>
      <c r="I21" s="611"/>
      <c r="J21" s="580" t="str">
        <f>D21</f>
        <v>Kecamatan Belakang Padang</v>
      </c>
      <c r="K21" s="581"/>
      <c r="L21" s="381" t="str">
        <f>E21</f>
        <v>1.   Indeks kepuasan masyarakat terhadap pelayanan kecamatan                                                         2.     Rata-rata indeks kepuasan masyarakat terhadap pelayanan kelurahan</v>
      </c>
      <c r="M21" s="42"/>
      <c r="N21" s="38">
        <f>N22</f>
        <v>1317723923.9099998</v>
      </c>
      <c r="O21" s="130"/>
      <c r="P21" s="131"/>
    </row>
    <row r="22" spans="1:16" ht="2.25" hidden="1" customHeight="1" x14ac:dyDescent="0.25">
      <c r="A22" s="134"/>
      <c r="B22" s="132"/>
      <c r="C22" s="131" t="s">
        <v>179</v>
      </c>
      <c r="E22" s="383"/>
      <c r="F22" s="108" t="s">
        <v>216</v>
      </c>
      <c r="G22" s="38">
        <v>599136481.33000004</v>
      </c>
      <c r="H22" s="130"/>
      <c r="I22" s="41" t="str">
        <f>C22</f>
        <v>Peningkatan Sarana dan Prasarana Aparatur</v>
      </c>
      <c r="J22" s="106"/>
      <c r="K22" s="107"/>
      <c r="L22" s="383"/>
      <c r="M22" s="42" t="str">
        <f>F22</f>
        <v>1 Tahun</v>
      </c>
      <c r="N22" s="38">
        <f>'TABEL 4'!M22</f>
        <v>1317723923.9099998</v>
      </c>
      <c r="O22" s="130"/>
      <c r="P22" s="131"/>
    </row>
    <row r="23" spans="1:16" ht="2.25" hidden="1" customHeight="1" x14ac:dyDescent="0.25">
      <c r="A23" s="43"/>
      <c r="B23" s="44"/>
      <c r="C23" s="45"/>
      <c r="D23" s="46"/>
      <c r="E23" s="46"/>
      <c r="F23" s="47"/>
      <c r="G23" s="46"/>
      <c r="H23" s="48"/>
      <c r="I23" s="45"/>
      <c r="J23" s="48"/>
      <c r="K23" s="45"/>
      <c r="L23" s="46"/>
      <c r="M23" s="43"/>
      <c r="N23" s="46"/>
      <c r="O23" s="48"/>
      <c r="P23" s="45"/>
    </row>
    <row r="24" spans="1:16" ht="2.25" hidden="1" customHeight="1" x14ac:dyDescent="0.25">
      <c r="A24" s="134">
        <v>1</v>
      </c>
      <c r="B24" s="610" t="s">
        <v>269</v>
      </c>
      <c r="C24" s="611"/>
      <c r="D24" s="134" t="s">
        <v>25</v>
      </c>
      <c r="E24" s="381" t="s">
        <v>201</v>
      </c>
      <c r="F24" s="37"/>
      <c r="G24" s="38">
        <v>6375090000</v>
      </c>
      <c r="H24" s="580" t="str">
        <f>B24</f>
        <v>Program Percepatan Infrastruktur Kelurahan (PIK)</v>
      </c>
      <c r="I24" s="581"/>
      <c r="J24" s="580" t="str">
        <f>D24</f>
        <v>Kecamatan Belakang Padang</v>
      </c>
      <c r="K24" s="581"/>
      <c r="L24" s="381" t="str">
        <f>E24</f>
        <v>Jumlah PSD Lingkungan Pemukiman Wilayah Belakang Padang</v>
      </c>
      <c r="M24" s="39"/>
      <c r="N24" s="38">
        <f>SUM(N26:N31)</f>
        <v>7800000000</v>
      </c>
      <c r="O24" s="612"/>
      <c r="P24" s="612"/>
    </row>
    <row r="25" spans="1:16" ht="2.25" hidden="1" customHeight="1" x14ac:dyDescent="0.25">
      <c r="A25" s="134"/>
      <c r="B25" s="132"/>
      <c r="C25" s="131"/>
      <c r="D25" s="135"/>
      <c r="E25" s="382"/>
      <c r="F25" s="37"/>
      <c r="G25" s="135"/>
      <c r="H25" s="580"/>
      <c r="I25" s="581"/>
      <c r="J25" s="580"/>
      <c r="K25" s="581"/>
      <c r="L25" s="382"/>
      <c r="M25" s="134"/>
      <c r="N25" s="135"/>
      <c r="O25" s="612"/>
      <c r="P25" s="612"/>
    </row>
    <row r="26" spans="1:16" ht="2.25" hidden="1" customHeight="1" x14ac:dyDescent="0.25">
      <c r="A26" s="134"/>
      <c r="B26" s="132"/>
      <c r="C26" s="131" t="s">
        <v>270</v>
      </c>
      <c r="D26" s="135" t="s">
        <v>33</v>
      </c>
      <c r="E26" s="382"/>
      <c r="F26" s="108" t="s">
        <v>216</v>
      </c>
      <c r="G26" s="38">
        <v>0</v>
      </c>
      <c r="H26" s="40"/>
      <c r="I26" s="41" t="str">
        <f>C26</f>
        <v>Pemberdayaan masyarakat dalam percepatan PSD lingkungan permukiman wilayah kelurahan</v>
      </c>
      <c r="J26" s="580" t="str">
        <f t="shared" ref="J26:J31" si="2">D26</f>
        <v>Kelurahan Sekanak Raya</v>
      </c>
      <c r="K26" s="581"/>
      <c r="L26" s="382"/>
      <c r="M26" s="42" t="str">
        <f t="shared" ref="M26:M31" si="3">F26</f>
        <v>1 Tahun</v>
      </c>
      <c r="N26" s="38">
        <f>'TABEL 4'!M49</f>
        <v>1295840000</v>
      </c>
      <c r="O26" s="578"/>
      <c r="P26" s="579"/>
    </row>
    <row r="27" spans="1:16" ht="2.25" hidden="1" customHeight="1" x14ac:dyDescent="0.25">
      <c r="A27" s="134"/>
      <c r="B27" s="132"/>
      <c r="C27" s="131"/>
      <c r="D27" s="135" t="s">
        <v>34</v>
      </c>
      <c r="E27" s="382"/>
      <c r="F27" s="108" t="s">
        <v>216</v>
      </c>
      <c r="G27" s="38">
        <v>0</v>
      </c>
      <c r="H27" s="130"/>
      <c r="I27" s="41"/>
      <c r="J27" s="580" t="str">
        <f t="shared" si="2"/>
        <v>Kelurahan Tanjung Sari</v>
      </c>
      <c r="K27" s="581"/>
      <c r="L27" s="382"/>
      <c r="M27" s="42" t="str">
        <f t="shared" si="3"/>
        <v>1 Tahun</v>
      </c>
      <c r="N27" s="38">
        <f>'TABEL 4'!M50</f>
        <v>1299840000</v>
      </c>
      <c r="O27" s="578"/>
      <c r="P27" s="579"/>
    </row>
    <row r="28" spans="1:16" ht="2.25" hidden="1" customHeight="1" x14ac:dyDescent="0.25">
      <c r="A28" s="134"/>
      <c r="B28" s="132"/>
      <c r="C28" s="131"/>
      <c r="D28" s="135" t="s">
        <v>35</v>
      </c>
      <c r="E28" s="382"/>
      <c r="F28" s="108" t="s">
        <v>216</v>
      </c>
      <c r="G28" s="38">
        <v>0</v>
      </c>
      <c r="H28" s="130"/>
      <c r="I28" s="41"/>
      <c r="J28" s="580" t="str">
        <f t="shared" si="2"/>
        <v>Kelurahan Pemping</v>
      </c>
      <c r="K28" s="581"/>
      <c r="L28" s="382"/>
      <c r="M28" s="42" t="str">
        <f t="shared" si="3"/>
        <v>1 Tahun</v>
      </c>
      <c r="N28" s="38">
        <f>'TABEL 4'!M51</f>
        <v>1300850000</v>
      </c>
      <c r="O28" s="578"/>
      <c r="P28" s="579"/>
    </row>
    <row r="29" spans="1:16" ht="2.25" hidden="1" customHeight="1" x14ac:dyDescent="0.25">
      <c r="A29" s="134"/>
      <c r="B29" s="132"/>
      <c r="C29" s="131"/>
      <c r="D29" s="135" t="s">
        <v>36</v>
      </c>
      <c r="E29" s="382"/>
      <c r="F29" s="108" t="s">
        <v>216</v>
      </c>
      <c r="G29" s="38">
        <v>0</v>
      </c>
      <c r="H29" s="130"/>
      <c r="I29" s="41"/>
      <c r="J29" s="580" t="str">
        <f t="shared" si="2"/>
        <v>Kelurahan Kasu</v>
      </c>
      <c r="K29" s="581"/>
      <c r="L29" s="382"/>
      <c r="M29" s="42" t="str">
        <f t="shared" si="3"/>
        <v>1 Tahun</v>
      </c>
      <c r="N29" s="38">
        <f>'TABEL 4'!M52</f>
        <v>1299935000</v>
      </c>
      <c r="O29" s="578"/>
      <c r="P29" s="579"/>
    </row>
    <row r="30" spans="1:16" ht="2.25" hidden="1" customHeight="1" x14ac:dyDescent="0.25">
      <c r="A30" s="134"/>
      <c r="B30" s="132"/>
      <c r="C30" s="131"/>
      <c r="D30" s="135" t="s">
        <v>37</v>
      </c>
      <c r="E30" s="382"/>
      <c r="F30" s="108" t="s">
        <v>216</v>
      </c>
      <c r="G30" s="38">
        <v>0</v>
      </c>
      <c r="H30" s="130"/>
      <c r="I30" s="41"/>
      <c r="J30" s="580" t="str">
        <f t="shared" si="2"/>
        <v>Kelurahan Pecong</v>
      </c>
      <c r="K30" s="581"/>
      <c r="L30" s="382"/>
      <c r="M30" s="42" t="str">
        <f t="shared" si="3"/>
        <v>1 Tahun</v>
      </c>
      <c r="N30" s="38">
        <f>'TABEL 4'!M53</f>
        <v>1294135000</v>
      </c>
      <c r="O30" s="578"/>
      <c r="P30" s="579"/>
    </row>
    <row r="31" spans="1:16" ht="2.25" hidden="1" customHeight="1" x14ac:dyDescent="0.25">
      <c r="A31" s="134"/>
      <c r="B31" s="132"/>
      <c r="C31" s="131"/>
      <c r="D31" s="135" t="s">
        <v>38</v>
      </c>
      <c r="E31" s="383"/>
      <c r="F31" s="108" t="s">
        <v>216</v>
      </c>
      <c r="G31" s="38">
        <v>0</v>
      </c>
      <c r="H31" s="130"/>
      <c r="I31" s="41"/>
      <c r="J31" s="580" t="str">
        <f t="shared" si="2"/>
        <v>Kelurahan Pulau Terong</v>
      </c>
      <c r="K31" s="581"/>
      <c r="L31" s="383"/>
      <c r="M31" s="42" t="str">
        <f t="shared" si="3"/>
        <v>1 Tahun</v>
      </c>
      <c r="N31" s="38">
        <f>'TABEL 4'!M54</f>
        <v>1309400000</v>
      </c>
      <c r="O31" s="578"/>
      <c r="P31" s="579"/>
    </row>
    <row r="32" spans="1:16" ht="2.25" hidden="1" customHeight="1" x14ac:dyDescent="0.25">
      <c r="A32" s="43"/>
      <c r="B32" s="44"/>
      <c r="C32" s="45"/>
      <c r="D32" s="46"/>
      <c r="E32" s="46"/>
      <c r="F32" s="47"/>
      <c r="G32" s="46"/>
      <c r="H32" s="48"/>
      <c r="I32" s="45"/>
      <c r="J32" s="48"/>
      <c r="K32" s="45"/>
      <c r="L32" s="46"/>
      <c r="M32" s="43"/>
      <c r="N32" s="46"/>
      <c r="O32" s="48"/>
      <c r="P32" s="45"/>
    </row>
    <row r="33" spans="1:16" ht="2.25" hidden="1" customHeight="1" x14ac:dyDescent="0.25">
      <c r="A33" s="134">
        <v>6</v>
      </c>
      <c r="B33" s="610" t="s">
        <v>198</v>
      </c>
      <c r="C33" s="611"/>
      <c r="D33" s="134" t="s">
        <v>25</v>
      </c>
      <c r="E33" s="587" t="s">
        <v>202</v>
      </c>
      <c r="F33" s="37"/>
      <c r="G33" s="38">
        <f>G34</f>
        <v>634561170.79999995</v>
      </c>
      <c r="H33" s="610" t="str">
        <f>B33</f>
        <v>Pengembangan Kinerja Pengelolaan Persampahan</v>
      </c>
      <c r="I33" s="611"/>
      <c r="J33" s="580" t="str">
        <f>D33</f>
        <v>Kecamatan Belakang Padang</v>
      </c>
      <c r="K33" s="581"/>
      <c r="L33" s="587" t="str">
        <f>E33</f>
        <v>Jumlah Pengangkutan sampah di Belakang Padang</v>
      </c>
      <c r="M33" s="42"/>
      <c r="N33" s="38">
        <f>N34</f>
        <v>1568858331.4400001</v>
      </c>
      <c r="O33" s="130"/>
      <c r="P33" s="131"/>
    </row>
    <row r="34" spans="1:16" ht="2.25" hidden="1" customHeight="1" x14ac:dyDescent="0.25">
      <c r="A34" s="134"/>
      <c r="B34" s="132"/>
      <c r="C34" s="131" t="s">
        <v>53</v>
      </c>
      <c r="D34" s="135"/>
      <c r="E34" s="588"/>
      <c r="F34" s="37" t="s">
        <v>205</v>
      </c>
      <c r="G34" s="38">
        <v>634561170.79999995</v>
      </c>
      <c r="H34" s="130"/>
      <c r="I34" s="131" t="str">
        <f>E33</f>
        <v>Jumlah Pengangkutan sampah di Belakang Padang</v>
      </c>
      <c r="J34" s="109"/>
      <c r="K34" s="110"/>
      <c r="L34" s="588"/>
      <c r="M34" s="42" t="str">
        <f>F34</f>
        <v>2 Kelurahan</v>
      </c>
      <c r="N34" s="38">
        <f>'TABEL 4'!M37</f>
        <v>1568858331.4400001</v>
      </c>
      <c r="O34" s="130"/>
      <c r="P34" s="131"/>
    </row>
    <row r="35" spans="1:16" ht="2.25" hidden="1" customHeight="1" x14ac:dyDescent="0.25">
      <c r="A35" s="43"/>
      <c r="B35" s="44"/>
      <c r="C35" s="45"/>
      <c r="D35" s="46"/>
      <c r="E35" s="46"/>
      <c r="F35" s="47"/>
      <c r="G35" s="46"/>
      <c r="H35" s="48"/>
      <c r="I35" s="45"/>
      <c r="J35" s="48"/>
      <c r="K35" s="45"/>
      <c r="L35" s="46"/>
      <c r="M35" s="43"/>
      <c r="N35" s="46"/>
      <c r="O35" s="48"/>
      <c r="P35" s="45"/>
    </row>
    <row r="36" spans="1:16" ht="2.25" hidden="1" customHeight="1" x14ac:dyDescent="0.25">
      <c r="A36" s="134">
        <v>5</v>
      </c>
      <c r="B36" s="610" t="s">
        <v>199</v>
      </c>
      <c r="C36" s="611"/>
      <c r="D36" s="134" t="s">
        <v>25</v>
      </c>
      <c r="E36" s="587" t="s">
        <v>56</v>
      </c>
      <c r="F36" s="37"/>
      <c r="G36" s="38">
        <f>SUM(G37:G38)</f>
        <v>1316755000</v>
      </c>
      <c r="H36" s="610" t="str">
        <f>B36</f>
        <v>Peningkatan Pemberdayaan Masyarakat dan Partisipasi Masyarakat</v>
      </c>
      <c r="I36" s="611"/>
      <c r="J36" s="580" t="str">
        <f>D36</f>
        <v>Kecamatan Belakang Padang</v>
      </c>
      <c r="K36" s="581"/>
      <c r="L36" s="587" t="str">
        <f>E36</f>
        <v>Tingkat Partisipasi masyarakat dalam perencanaan pembangunan</v>
      </c>
      <c r="M36" s="42"/>
      <c r="N36" s="38">
        <f>SUM(N37:N38)</f>
        <v>1100441400</v>
      </c>
      <c r="O36" s="130"/>
      <c r="P36" s="131"/>
    </row>
    <row r="37" spans="1:16" ht="2.25" hidden="1" customHeight="1" x14ac:dyDescent="0.25">
      <c r="A37" s="134"/>
      <c r="B37" s="132"/>
      <c r="C37" s="131" t="s">
        <v>30</v>
      </c>
      <c r="D37" s="135"/>
      <c r="E37" s="588"/>
      <c r="F37" s="37" t="s">
        <v>276</v>
      </c>
      <c r="G37" s="38">
        <v>709170000</v>
      </c>
      <c r="H37" s="130"/>
      <c r="I37" s="131" t="str">
        <f>E36</f>
        <v>Tingkat Partisipasi masyarakat dalam perencanaan pembangunan</v>
      </c>
      <c r="J37" s="106"/>
      <c r="K37" s="107"/>
      <c r="L37" s="588"/>
      <c r="M37" s="102" t="str">
        <f>F37</f>
        <v>520 Orang</v>
      </c>
      <c r="N37" s="38">
        <f>'TABEL 4'!M44</f>
        <v>794999000</v>
      </c>
      <c r="O37" s="130"/>
      <c r="P37" s="131"/>
    </row>
    <row r="38" spans="1:16" ht="2.25" hidden="1" customHeight="1" x14ac:dyDescent="0.25">
      <c r="A38" s="134"/>
      <c r="B38" s="132"/>
      <c r="C38" s="131" t="s">
        <v>244</v>
      </c>
      <c r="D38" s="135"/>
      <c r="E38" s="111" t="s">
        <v>204</v>
      </c>
      <c r="F38" s="37" t="s">
        <v>206</v>
      </c>
      <c r="G38" s="38">
        <v>607585000</v>
      </c>
      <c r="H38" s="130"/>
      <c r="I38" s="131" t="str">
        <f>C38</f>
        <v>Pelaksanaan Event Tingkat Kecamatan dan Kelurahan</v>
      </c>
      <c r="J38" s="112"/>
      <c r="K38" s="113"/>
      <c r="L38" s="129" t="str">
        <f>E38</f>
        <v>Jumlah 4 event STQ/MTQ, HUT RI, 1 Muharam dan Halal Bihalal</v>
      </c>
      <c r="M38" s="42" t="str">
        <f>F38</f>
        <v>4 Event</v>
      </c>
      <c r="N38" s="38">
        <f>'TABEL 4'!M45</f>
        <v>305442400</v>
      </c>
      <c r="O38" s="130"/>
      <c r="P38" s="131"/>
    </row>
    <row r="39" spans="1:16" ht="2.25" hidden="1" customHeight="1" x14ac:dyDescent="0.25">
      <c r="A39" s="389"/>
      <c r="B39" s="390"/>
      <c r="C39" s="613" t="s">
        <v>245</v>
      </c>
      <c r="D39" s="613"/>
      <c r="E39" s="614"/>
      <c r="F39" s="391"/>
      <c r="G39" s="392">
        <f>G36+G33+G24+G21+G11</f>
        <v>11137027089.730001</v>
      </c>
      <c r="H39" s="390"/>
      <c r="I39" s="613" t="s">
        <v>245</v>
      </c>
      <c r="J39" s="613"/>
      <c r="K39" s="613"/>
      <c r="L39" s="614"/>
      <c r="M39" s="393"/>
      <c r="N39" s="392">
        <f>N36+N33+N24+N21+N11</f>
        <v>13654141067.35</v>
      </c>
      <c r="O39" s="617"/>
      <c r="P39" s="614"/>
    </row>
    <row r="40" spans="1:16" ht="2.25" hidden="1" customHeight="1" x14ac:dyDescent="0.25">
      <c r="F40" s="394"/>
    </row>
    <row r="41" spans="1:16" ht="2.25" hidden="1" customHeight="1" x14ac:dyDescent="0.25">
      <c r="F41" s="394"/>
    </row>
    <row r="42" spans="1:16" ht="2.25" hidden="1" customHeight="1" x14ac:dyDescent="0.25">
      <c r="F42" s="394"/>
    </row>
    <row r="43" spans="1:16" ht="2.25" hidden="1" customHeight="1" x14ac:dyDescent="0.25">
      <c r="F43" s="394"/>
    </row>
    <row r="44" spans="1:16" ht="2.25" hidden="1" customHeight="1" x14ac:dyDescent="0.25">
      <c r="F44" s="394"/>
    </row>
    <row r="45" spans="1:16" ht="2.25" hidden="1" customHeight="1" x14ac:dyDescent="0.25">
      <c r="F45" s="394"/>
    </row>
    <row r="46" spans="1:16" ht="2.25" hidden="1" customHeight="1" x14ac:dyDescent="0.25">
      <c r="F46" s="394"/>
    </row>
    <row r="47" spans="1:16" ht="2.25" hidden="1" customHeight="1" x14ac:dyDescent="0.25">
      <c r="F47" s="394"/>
    </row>
    <row r="48" spans="1:16" ht="2.25" hidden="1" customHeight="1" x14ac:dyDescent="0.25">
      <c r="F48" s="394"/>
    </row>
    <row r="49" spans="1:16" ht="2.25" hidden="1" customHeight="1" x14ac:dyDescent="0.25">
      <c r="F49" s="394"/>
    </row>
    <row r="50" spans="1:16" ht="2.25" hidden="1" customHeight="1" x14ac:dyDescent="0.25">
      <c r="F50" s="394"/>
    </row>
    <row r="51" spans="1:16" ht="2.25" hidden="1" customHeight="1" x14ac:dyDescent="0.25">
      <c r="F51" s="394"/>
    </row>
    <row r="52" spans="1:16" ht="2.25" hidden="1" customHeight="1" x14ac:dyDescent="0.25">
      <c r="F52" s="394"/>
    </row>
    <row r="53" spans="1:16" ht="2.25" hidden="1" customHeight="1" x14ac:dyDescent="0.25">
      <c r="F53" s="394"/>
    </row>
    <row r="54" spans="1:16" ht="2.25" hidden="1" customHeight="1" x14ac:dyDescent="0.25">
      <c r="F54" s="394"/>
    </row>
    <row r="55" spans="1:16" ht="2.25" hidden="1" customHeight="1" x14ac:dyDescent="0.25">
      <c r="F55" s="394"/>
    </row>
    <row r="56" spans="1:16" ht="2.25" hidden="1" customHeight="1" x14ac:dyDescent="0.25">
      <c r="F56" s="394"/>
    </row>
    <row r="57" spans="1:16" ht="2.25" hidden="1" customHeight="1" x14ac:dyDescent="0.25">
      <c r="F57" s="394"/>
    </row>
    <row r="58" spans="1:16" ht="2.25" hidden="1" customHeight="1" x14ac:dyDescent="0.25">
      <c r="F58" s="394"/>
    </row>
    <row r="59" spans="1:16" ht="2.25" hidden="1" customHeight="1" x14ac:dyDescent="0.25">
      <c r="F59" s="394"/>
    </row>
    <row r="60" spans="1:16" ht="2.25" hidden="1" customHeight="1" x14ac:dyDescent="0.25">
      <c r="F60" s="394"/>
    </row>
    <row r="61" spans="1:16" ht="2.25" hidden="1" customHeight="1" x14ac:dyDescent="0.25">
      <c r="F61" s="394"/>
    </row>
    <row r="62" spans="1:16" ht="2.25" hidden="1" customHeight="1" x14ac:dyDescent="0.25">
      <c r="A62" s="604" t="s">
        <v>228</v>
      </c>
      <c r="B62" s="605"/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</row>
    <row r="63" spans="1:16" ht="2.25" hidden="1" customHeight="1" x14ac:dyDescent="0.25">
      <c r="A63" s="605" t="s">
        <v>277</v>
      </c>
      <c r="B63" s="605"/>
      <c r="C63" s="605"/>
      <c r="D63" s="605"/>
      <c r="E63" s="605"/>
      <c r="F63" s="605"/>
      <c r="G63" s="605"/>
      <c r="H63" s="605"/>
      <c r="I63" s="605"/>
      <c r="J63" s="605"/>
      <c r="K63" s="605"/>
      <c r="L63" s="605"/>
      <c r="M63" s="605"/>
      <c r="N63" s="605"/>
      <c r="O63" s="605"/>
      <c r="P63" s="605"/>
    </row>
    <row r="64" spans="1:16" ht="2.25" hidden="1" customHeight="1" x14ac:dyDescent="0.25">
      <c r="A64" s="605" t="s">
        <v>87</v>
      </c>
      <c r="B64" s="605"/>
      <c r="C64" s="605"/>
      <c r="D64" s="605"/>
      <c r="E64" s="605"/>
      <c r="F64" s="605"/>
      <c r="G64" s="605"/>
      <c r="H64" s="605"/>
      <c r="I64" s="605"/>
      <c r="J64" s="605"/>
      <c r="K64" s="605"/>
      <c r="L64" s="605"/>
      <c r="M64" s="605"/>
      <c r="N64" s="605"/>
      <c r="O64" s="605"/>
      <c r="P64" s="605"/>
    </row>
    <row r="65" spans="1:16" ht="2.25" hidden="1" customHeight="1" x14ac:dyDescent="0.25">
      <c r="A65" s="384"/>
      <c r="B65" s="384"/>
    </row>
    <row r="66" spans="1:16" ht="2.25" hidden="1" customHeight="1" x14ac:dyDescent="0.25">
      <c r="A66" s="606" t="s">
        <v>287</v>
      </c>
      <c r="B66" s="606"/>
      <c r="C66" s="606"/>
      <c r="D66" s="606"/>
      <c r="E66" s="606"/>
      <c r="F66" s="606"/>
      <c r="G66" s="606"/>
      <c r="H66" s="606"/>
      <c r="I66" s="607"/>
      <c r="J66" s="607"/>
      <c r="L66" s="33"/>
      <c r="M66" s="34"/>
      <c r="N66" s="33"/>
      <c r="P66" s="35" t="s">
        <v>229</v>
      </c>
    </row>
    <row r="67" spans="1:16" ht="2.25" hidden="1" customHeight="1" x14ac:dyDescent="0.25">
      <c r="A67" s="33"/>
      <c r="B67" s="33"/>
      <c r="C67" s="33"/>
      <c r="D67" s="33"/>
      <c r="E67" s="33"/>
      <c r="F67" s="34"/>
      <c r="G67" s="33"/>
      <c r="H67" s="33"/>
      <c r="I67" s="133"/>
      <c r="J67" s="133"/>
      <c r="K67" s="385"/>
      <c r="L67" s="33"/>
      <c r="M67" s="34"/>
      <c r="N67" s="33"/>
      <c r="O67" s="385"/>
      <c r="P67" s="36"/>
    </row>
    <row r="68" spans="1:16" ht="2.25" hidden="1" customHeight="1" x14ac:dyDescent="0.25">
      <c r="A68" s="135"/>
      <c r="B68" s="578" t="s">
        <v>230</v>
      </c>
      <c r="C68" s="616"/>
      <c r="D68" s="616"/>
      <c r="E68" s="616"/>
      <c r="F68" s="616"/>
      <c r="G68" s="579"/>
      <c r="H68" s="609" t="s">
        <v>231</v>
      </c>
      <c r="I68" s="609"/>
      <c r="J68" s="609"/>
      <c r="K68" s="609"/>
      <c r="L68" s="609"/>
      <c r="M68" s="609"/>
      <c r="N68" s="609"/>
      <c r="O68" s="609" t="s">
        <v>232</v>
      </c>
      <c r="P68" s="609"/>
    </row>
    <row r="69" spans="1:16" ht="2.25" hidden="1" customHeight="1" x14ac:dyDescent="0.25">
      <c r="A69" s="609" t="s">
        <v>233</v>
      </c>
      <c r="B69" s="591" t="s">
        <v>234</v>
      </c>
      <c r="C69" s="592"/>
      <c r="D69" s="609" t="s">
        <v>235</v>
      </c>
      <c r="E69" s="609" t="s">
        <v>236</v>
      </c>
      <c r="F69" s="609" t="s">
        <v>237</v>
      </c>
      <c r="G69" s="134" t="s">
        <v>238</v>
      </c>
      <c r="H69" s="609" t="s">
        <v>234</v>
      </c>
      <c r="I69" s="609"/>
      <c r="J69" s="609" t="s">
        <v>235</v>
      </c>
      <c r="K69" s="609"/>
      <c r="L69" s="609" t="s">
        <v>236</v>
      </c>
      <c r="M69" s="609" t="s">
        <v>237</v>
      </c>
      <c r="N69" s="134" t="s">
        <v>239</v>
      </c>
      <c r="O69" s="609"/>
      <c r="P69" s="609"/>
    </row>
    <row r="70" spans="1:16" ht="2.25" hidden="1" customHeight="1" x14ac:dyDescent="0.25">
      <c r="A70" s="609"/>
      <c r="B70" s="593"/>
      <c r="C70" s="594"/>
      <c r="D70" s="609"/>
      <c r="E70" s="609"/>
      <c r="F70" s="609"/>
      <c r="G70" s="134" t="s">
        <v>240</v>
      </c>
      <c r="H70" s="609"/>
      <c r="I70" s="609"/>
      <c r="J70" s="609"/>
      <c r="K70" s="609"/>
      <c r="L70" s="609"/>
      <c r="M70" s="609"/>
      <c r="N70" s="134" t="s">
        <v>240</v>
      </c>
      <c r="O70" s="609"/>
      <c r="P70" s="609"/>
    </row>
    <row r="71" spans="1:16" ht="2.25" hidden="1" customHeight="1" x14ac:dyDescent="0.25">
      <c r="A71" s="104" t="s">
        <v>241</v>
      </c>
      <c r="B71" s="578">
        <v>-2</v>
      </c>
      <c r="C71" s="579"/>
      <c r="D71" s="134">
        <v>-3</v>
      </c>
      <c r="E71" s="134">
        <v>-4</v>
      </c>
      <c r="F71" s="134">
        <v>-5</v>
      </c>
      <c r="G71" s="134">
        <v>-6</v>
      </c>
      <c r="H71" s="609">
        <v>-7</v>
      </c>
      <c r="I71" s="609"/>
      <c r="J71" s="609">
        <v>-8</v>
      </c>
      <c r="K71" s="609"/>
      <c r="L71" s="134">
        <v>-9</v>
      </c>
      <c r="M71" s="134">
        <v>-10</v>
      </c>
      <c r="N71" s="134">
        <v>-11</v>
      </c>
      <c r="O71" s="609">
        <v>-12</v>
      </c>
      <c r="P71" s="609"/>
    </row>
    <row r="72" spans="1:16" ht="2.25" hidden="1" customHeight="1" x14ac:dyDescent="0.25">
      <c r="A72" s="134">
        <v>1</v>
      </c>
      <c r="B72" s="610" t="s">
        <v>257</v>
      </c>
      <c r="C72" s="611"/>
      <c r="D72" s="134" t="s">
        <v>25</v>
      </c>
      <c r="E72" s="587" t="s">
        <v>278</v>
      </c>
      <c r="F72" s="37"/>
      <c r="G72" s="38">
        <f>SUM(G73:G80)</f>
        <v>1923130934.3600001</v>
      </c>
      <c r="H72" s="580" t="str">
        <f>B72</f>
        <v>Program Peningkatan Pelayanan Administrasi Perkantoran</v>
      </c>
      <c r="I72" s="581"/>
      <c r="J72" s="580" t="str">
        <f>D72</f>
        <v>Kecamatan Belakang Padang</v>
      </c>
      <c r="K72" s="581"/>
      <c r="L72" s="587" t="str">
        <f>E72</f>
        <v>1.   Indeks kepuasan masyarakat terhadap pelayanan kecamatan                                                         2.     Rata-rata indeks kepuasan masyarakat terhadap pelayanan kelurahan</v>
      </c>
      <c r="M72" s="39"/>
      <c r="N72" s="38">
        <f>G72</f>
        <v>1923130934.3600001</v>
      </c>
      <c r="O72" s="612"/>
      <c r="P72" s="612"/>
    </row>
    <row r="73" spans="1:16" ht="2.25" hidden="1" customHeight="1" x14ac:dyDescent="0.25">
      <c r="A73" s="134"/>
      <c r="B73" s="132" t="s">
        <v>242</v>
      </c>
      <c r="C73" s="131" t="s">
        <v>178</v>
      </c>
      <c r="E73" s="615"/>
      <c r="F73" s="105">
        <v>83.49</v>
      </c>
      <c r="G73" s="38">
        <f>'TABEL 4'!P13</f>
        <v>902322242.36000001</v>
      </c>
      <c r="H73" s="132" t="s">
        <v>242</v>
      </c>
      <c r="I73" s="131" t="str">
        <f>C73</f>
        <v>Peningkatan Pelayanan Administrasi Perkantoran</v>
      </c>
      <c r="J73" s="106"/>
      <c r="K73" s="107"/>
      <c r="L73" s="615"/>
      <c r="M73" s="101">
        <f>F73</f>
        <v>83.49</v>
      </c>
      <c r="N73" s="38">
        <f>G73</f>
        <v>902322242.36000001</v>
      </c>
      <c r="O73" s="612"/>
      <c r="P73" s="612"/>
    </row>
    <row r="74" spans="1:16" ht="2.25" hidden="1" customHeight="1" x14ac:dyDescent="0.25">
      <c r="A74" s="134"/>
      <c r="B74" s="132" t="s">
        <v>243</v>
      </c>
      <c r="C74" s="131" t="s">
        <v>279</v>
      </c>
      <c r="D74" s="135"/>
      <c r="E74" s="615"/>
      <c r="F74" s="108"/>
      <c r="G74" s="135"/>
      <c r="H74" s="132" t="s">
        <v>243</v>
      </c>
      <c r="I74" s="131" t="str">
        <f>C74</f>
        <v>Peningkatan Pelayanan Administrasi Perkantoran 6 Kelurahan</v>
      </c>
      <c r="J74" s="580"/>
      <c r="K74" s="581"/>
      <c r="L74" s="615"/>
      <c r="M74" s="134"/>
      <c r="N74" s="135"/>
      <c r="O74" s="612"/>
      <c r="P74" s="612"/>
    </row>
    <row r="75" spans="1:16" ht="2.25" hidden="1" customHeight="1" x14ac:dyDescent="0.25">
      <c r="A75" s="134"/>
      <c r="B75" s="132"/>
      <c r="C75" s="131"/>
      <c r="D75" s="135" t="s">
        <v>33</v>
      </c>
      <c r="E75" s="615"/>
      <c r="F75" s="108" t="s">
        <v>216</v>
      </c>
      <c r="G75" s="38">
        <f>'TABEL 4'!P14</f>
        <v>167834318.19999999</v>
      </c>
      <c r="H75" s="40"/>
      <c r="I75" s="41"/>
      <c r="J75" s="580" t="str">
        <f t="shared" ref="J75:J80" si="4">D75</f>
        <v>Kelurahan Sekanak Raya</v>
      </c>
      <c r="K75" s="581"/>
      <c r="L75" s="615"/>
      <c r="M75" s="42" t="str">
        <f t="shared" ref="M75:M80" si="5">F75</f>
        <v>1 Tahun</v>
      </c>
      <c r="N75" s="38">
        <f t="shared" ref="N75:N80" si="6">G75</f>
        <v>167834318.19999999</v>
      </c>
      <c r="O75" s="578"/>
      <c r="P75" s="579"/>
    </row>
    <row r="76" spans="1:16" ht="2.25" hidden="1" customHeight="1" x14ac:dyDescent="0.25">
      <c r="A76" s="134"/>
      <c r="B76" s="132"/>
      <c r="C76" s="131"/>
      <c r="D76" s="135" t="s">
        <v>34</v>
      </c>
      <c r="E76" s="615"/>
      <c r="F76" s="108" t="s">
        <v>216</v>
      </c>
      <c r="G76" s="38">
        <f>'TABEL 4'!P15</f>
        <v>165372412.19999999</v>
      </c>
      <c r="H76" s="130"/>
      <c r="I76" s="41"/>
      <c r="J76" s="580" t="str">
        <f t="shared" si="4"/>
        <v>Kelurahan Tanjung Sari</v>
      </c>
      <c r="K76" s="581"/>
      <c r="L76" s="615"/>
      <c r="M76" s="42" t="str">
        <f t="shared" si="5"/>
        <v>1 Tahun</v>
      </c>
      <c r="N76" s="38">
        <f t="shared" si="6"/>
        <v>165372412.19999999</v>
      </c>
      <c r="O76" s="578"/>
      <c r="P76" s="579"/>
    </row>
    <row r="77" spans="1:16" ht="2.25" hidden="1" customHeight="1" x14ac:dyDescent="0.25">
      <c r="A77" s="134"/>
      <c r="B77" s="132"/>
      <c r="C77" s="131"/>
      <c r="D77" s="135" t="s">
        <v>35</v>
      </c>
      <c r="E77" s="615"/>
      <c r="F77" s="108" t="s">
        <v>216</v>
      </c>
      <c r="G77" s="38">
        <f>'TABEL 4'!P16</f>
        <v>171852245.19999999</v>
      </c>
      <c r="H77" s="130"/>
      <c r="I77" s="41"/>
      <c r="J77" s="580" t="str">
        <f t="shared" si="4"/>
        <v>Kelurahan Pemping</v>
      </c>
      <c r="K77" s="581"/>
      <c r="L77" s="615"/>
      <c r="M77" s="42" t="str">
        <f t="shared" si="5"/>
        <v>1 Tahun</v>
      </c>
      <c r="N77" s="38">
        <f t="shared" si="6"/>
        <v>171852245.19999999</v>
      </c>
      <c r="O77" s="578"/>
      <c r="P77" s="579"/>
    </row>
    <row r="78" spans="1:16" ht="2.25" hidden="1" customHeight="1" x14ac:dyDescent="0.25">
      <c r="A78" s="134"/>
      <c r="B78" s="132"/>
      <c r="C78" s="131"/>
      <c r="D78" s="135" t="s">
        <v>36</v>
      </c>
      <c r="E78" s="615"/>
      <c r="F78" s="108" t="s">
        <v>216</v>
      </c>
      <c r="G78" s="38">
        <f>'TABEL 4'!P17</f>
        <v>169784932.19999999</v>
      </c>
      <c r="H78" s="130"/>
      <c r="I78" s="41"/>
      <c r="J78" s="580" t="str">
        <f t="shared" si="4"/>
        <v>Kelurahan Kasu</v>
      </c>
      <c r="K78" s="581"/>
      <c r="L78" s="615"/>
      <c r="M78" s="42" t="str">
        <f t="shared" si="5"/>
        <v>1 Tahun</v>
      </c>
      <c r="N78" s="38">
        <f t="shared" si="6"/>
        <v>169784932.19999999</v>
      </c>
      <c r="O78" s="578"/>
      <c r="P78" s="579"/>
    </row>
    <row r="79" spans="1:16" ht="2.25" hidden="1" customHeight="1" x14ac:dyDescent="0.25">
      <c r="A79" s="134"/>
      <c r="B79" s="132"/>
      <c r="C79" s="131"/>
      <c r="D79" s="135" t="s">
        <v>37</v>
      </c>
      <c r="E79" s="615"/>
      <c r="F79" s="108" t="s">
        <v>216</v>
      </c>
      <c r="G79" s="38">
        <f>'TABEL 4'!P18</f>
        <v>172304312.19999999</v>
      </c>
      <c r="H79" s="130"/>
      <c r="I79" s="41"/>
      <c r="J79" s="580" t="str">
        <f t="shared" si="4"/>
        <v>Kelurahan Pecong</v>
      </c>
      <c r="K79" s="581"/>
      <c r="L79" s="615"/>
      <c r="M79" s="42" t="str">
        <f t="shared" si="5"/>
        <v>1 Tahun</v>
      </c>
      <c r="N79" s="38">
        <f t="shared" si="6"/>
        <v>172304312.19999999</v>
      </c>
      <c r="O79" s="578"/>
      <c r="P79" s="579"/>
    </row>
    <row r="80" spans="1:16" ht="2.25" hidden="1" customHeight="1" x14ac:dyDescent="0.25">
      <c r="A80" s="134"/>
      <c r="B80" s="132"/>
      <c r="C80" s="131"/>
      <c r="D80" s="135" t="s">
        <v>38</v>
      </c>
      <c r="E80" s="588"/>
      <c r="F80" s="108" t="s">
        <v>216</v>
      </c>
      <c r="G80" s="38">
        <f>'TABEL 4'!P19</f>
        <v>173660472</v>
      </c>
      <c r="H80" s="130"/>
      <c r="I80" s="41"/>
      <c r="J80" s="580" t="str">
        <f t="shared" si="4"/>
        <v>Kelurahan Pulau Terong</v>
      </c>
      <c r="K80" s="581"/>
      <c r="L80" s="588"/>
      <c r="M80" s="42" t="str">
        <f t="shared" si="5"/>
        <v>1 Tahun</v>
      </c>
      <c r="N80" s="38">
        <f t="shared" si="6"/>
        <v>173660472</v>
      </c>
      <c r="O80" s="578"/>
      <c r="P80" s="579"/>
    </row>
    <row r="81" spans="1:16" ht="2.25" hidden="1" customHeight="1" x14ac:dyDescent="0.25">
      <c r="A81" s="43"/>
      <c r="B81" s="44"/>
      <c r="C81" s="45"/>
      <c r="D81" s="46"/>
      <c r="E81" s="46"/>
      <c r="F81" s="47"/>
      <c r="G81" s="46"/>
      <c r="H81" s="48"/>
      <c r="I81" s="45"/>
      <c r="J81" s="48"/>
      <c r="K81" s="45"/>
      <c r="L81" s="46"/>
      <c r="M81" s="43"/>
      <c r="N81" s="46"/>
      <c r="O81" s="48"/>
      <c r="P81" s="45"/>
    </row>
    <row r="82" spans="1:16" ht="2.25" hidden="1" customHeight="1" x14ac:dyDescent="0.25">
      <c r="A82" s="134">
        <v>2</v>
      </c>
      <c r="B82" s="610" t="s">
        <v>179</v>
      </c>
      <c r="C82" s="611"/>
      <c r="D82" s="134" t="s">
        <v>25</v>
      </c>
      <c r="E82" s="587" t="s">
        <v>278</v>
      </c>
      <c r="F82" s="37"/>
      <c r="G82" s="38">
        <f>G83</f>
        <v>1317723923.9100001</v>
      </c>
      <c r="H82" s="610" t="str">
        <f>B82</f>
        <v>Peningkatan Sarana dan Prasarana Aparatur</v>
      </c>
      <c r="I82" s="611"/>
      <c r="J82" s="580" t="str">
        <f>D82</f>
        <v>Kecamatan Belakang Padang</v>
      </c>
      <c r="K82" s="581"/>
      <c r="L82" s="587" t="str">
        <f>E82</f>
        <v>1.   Indeks kepuasan masyarakat terhadap pelayanan kecamatan                                                         2.     Rata-rata indeks kepuasan masyarakat terhadap pelayanan kelurahan</v>
      </c>
      <c r="M82" s="42"/>
      <c r="N82" s="38">
        <f>N83</f>
        <v>1317723923.9100001</v>
      </c>
      <c r="O82" s="130"/>
      <c r="P82" s="131"/>
    </row>
    <row r="83" spans="1:16" ht="2.25" hidden="1" customHeight="1" x14ac:dyDescent="0.25">
      <c r="A83" s="134"/>
      <c r="B83" s="132"/>
      <c r="C83" s="131" t="s">
        <v>179</v>
      </c>
      <c r="E83" s="588"/>
      <c r="F83" s="108" t="s">
        <v>216</v>
      </c>
      <c r="G83" s="38">
        <f>'TABEL 4'!P22</f>
        <v>1317723923.9100001</v>
      </c>
      <c r="H83" s="130"/>
      <c r="I83" s="41" t="str">
        <f>C83</f>
        <v>Peningkatan Sarana dan Prasarana Aparatur</v>
      </c>
      <c r="J83" s="106"/>
      <c r="K83" s="107"/>
      <c r="L83" s="588"/>
      <c r="M83" s="42" t="str">
        <f>F83</f>
        <v>1 Tahun</v>
      </c>
      <c r="N83" s="38">
        <f>G83</f>
        <v>1317723923.9100001</v>
      </c>
      <c r="O83" s="130"/>
      <c r="P83" s="131"/>
    </row>
    <row r="84" spans="1:16" ht="2.25" hidden="1" customHeight="1" x14ac:dyDescent="0.25">
      <c r="A84" s="43"/>
      <c r="B84" s="44"/>
      <c r="C84" s="45"/>
      <c r="D84" s="46"/>
      <c r="E84" s="46"/>
      <c r="F84" s="47"/>
      <c r="G84" s="46"/>
      <c r="H84" s="48"/>
      <c r="I84" s="45"/>
      <c r="J84" s="48"/>
      <c r="K84" s="45"/>
      <c r="L84" s="46"/>
      <c r="M84" s="43"/>
      <c r="N84" s="46"/>
      <c r="O84" s="48"/>
      <c r="P84" s="45"/>
    </row>
    <row r="85" spans="1:16" ht="2.25" hidden="1" customHeight="1" x14ac:dyDescent="0.25">
      <c r="A85" s="134">
        <v>1</v>
      </c>
      <c r="B85" s="610" t="s">
        <v>269</v>
      </c>
      <c r="C85" s="611"/>
      <c r="D85" s="134">
        <f>'[1]Tabel 2.7'!J83</f>
        <v>0</v>
      </c>
      <c r="E85" s="587" t="s">
        <v>201</v>
      </c>
      <c r="F85" s="37"/>
      <c r="G85" s="38">
        <f>SUM(G87:G92)</f>
        <v>8034000000</v>
      </c>
      <c r="H85" s="580" t="str">
        <f>B85</f>
        <v>Program Percepatan Infrastruktur Kelurahan (PIK)</v>
      </c>
      <c r="I85" s="581"/>
      <c r="J85" s="580">
        <f>D85</f>
        <v>0</v>
      </c>
      <c r="K85" s="581"/>
      <c r="L85" s="587" t="str">
        <f>E85</f>
        <v>Jumlah PSD Lingkungan Pemukiman Wilayah Belakang Padang</v>
      </c>
      <c r="M85" s="39"/>
      <c r="N85" s="38">
        <f>SUM(N87:N92)</f>
        <v>8034000000</v>
      </c>
      <c r="O85" s="612"/>
      <c r="P85" s="612"/>
    </row>
    <row r="86" spans="1:16" ht="2.25" hidden="1" customHeight="1" x14ac:dyDescent="0.25">
      <c r="A86" s="134"/>
      <c r="B86" s="132"/>
      <c r="C86" s="131"/>
      <c r="D86" s="135"/>
      <c r="E86" s="615"/>
      <c r="F86" s="37"/>
      <c r="G86" s="135"/>
      <c r="H86" s="580"/>
      <c r="I86" s="581"/>
      <c r="J86" s="580"/>
      <c r="K86" s="581"/>
      <c r="L86" s="615"/>
      <c r="M86" s="134"/>
      <c r="N86" s="135"/>
      <c r="O86" s="612"/>
      <c r="P86" s="612"/>
    </row>
    <row r="87" spans="1:16" ht="2.25" hidden="1" customHeight="1" x14ac:dyDescent="0.25">
      <c r="A87" s="134"/>
      <c r="B87" s="132"/>
      <c r="C87" s="131" t="s">
        <v>270</v>
      </c>
      <c r="D87" s="135" t="s">
        <v>33</v>
      </c>
      <c r="E87" s="615"/>
      <c r="F87" s="108" t="s">
        <v>216</v>
      </c>
      <c r="G87" s="38">
        <f>'TABEL 4'!P49</f>
        <v>1334715200</v>
      </c>
      <c r="H87" s="40"/>
      <c r="I87" s="41" t="str">
        <f>C87</f>
        <v>Pemberdayaan masyarakat dalam percepatan PSD lingkungan permukiman wilayah kelurahan</v>
      </c>
      <c r="J87" s="580" t="str">
        <f t="shared" ref="J87:J92" si="7">D87</f>
        <v>Kelurahan Sekanak Raya</v>
      </c>
      <c r="K87" s="581"/>
      <c r="L87" s="615"/>
      <c r="M87" s="42" t="str">
        <f t="shared" ref="M87:M92" si="8">F87</f>
        <v>1 Tahun</v>
      </c>
      <c r="N87" s="38">
        <f t="shared" ref="N87:N92" si="9">G87</f>
        <v>1334715200</v>
      </c>
      <c r="O87" s="578"/>
      <c r="P87" s="579"/>
    </row>
    <row r="88" spans="1:16" ht="2.25" hidden="1" customHeight="1" x14ac:dyDescent="0.25">
      <c r="A88" s="134"/>
      <c r="B88" s="132"/>
      <c r="C88" s="131"/>
      <c r="D88" s="135" t="s">
        <v>34</v>
      </c>
      <c r="E88" s="615"/>
      <c r="F88" s="108" t="s">
        <v>216</v>
      </c>
      <c r="G88" s="38">
        <f>'TABEL 4'!P50</f>
        <v>1338835200</v>
      </c>
      <c r="H88" s="130"/>
      <c r="I88" s="41"/>
      <c r="J88" s="580" t="str">
        <f t="shared" si="7"/>
        <v>Kelurahan Tanjung Sari</v>
      </c>
      <c r="K88" s="581"/>
      <c r="L88" s="615"/>
      <c r="M88" s="42" t="str">
        <f t="shared" si="8"/>
        <v>1 Tahun</v>
      </c>
      <c r="N88" s="38">
        <f t="shared" si="9"/>
        <v>1338835200</v>
      </c>
      <c r="O88" s="578"/>
      <c r="P88" s="579"/>
    </row>
    <row r="89" spans="1:16" ht="2.25" hidden="1" customHeight="1" x14ac:dyDescent="0.25">
      <c r="A89" s="134"/>
      <c r="B89" s="132"/>
      <c r="C89" s="131"/>
      <c r="D89" s="135" t="s">
        <v>35</v>
      </c>
      <c r="E89" s="615"/>
      <c r="F89" s="108" t="s">
        <v>216</v>
      </c>
      <c r="G89" s="38">
        <f>'TABEL 4'!P51</f>
        <v>1339875500</v>
      </c>
      <c r="H89" s="130"/>
      <c r="I89" s="41"/>
      <c r="J89" s="580" t="str">
        <f t="shared" si="7"/>
        <v>Kelurahan Pemping</v>
      </c>
      <c r="K89" s="581"/>
      <c r="L89" s="615"/>
      <c r="M89" s="42" t="str">
        <f t="shared" si="8"/>
        <v>1 Tahun</v>
      </c>
      <c r="N89" s="38">
        <f t="shared" si="9"/>
        <v>1339875500</v>
      </c>
      <c r="O89" s="578"/>
      <c r="P89" s="579"/>
    </row>
    <row r="90" spans="1:16" ht="2.25" hidden="1" customHeight="1" x14ac:dyDescent="0.25">
      <c r="A90" s="134"/>
      <c r="B90" s="132"/>
      <c r="C90" s="131"/>
      <c r="D90" s="135" t="s">
        <v>36</v>
      </c>
      <c r="E90" s="615"/>
      <c r="F90" s="108" t="s">
        <v>216</v>
      </c>
      <c r="G90" s="38">
        <f>'TABEL 4'!P52</f>
        <v>1338933050</v>
      </c>
      <c r="H90" s="130"/>
      <c r="I90" s="41"/>
      <c r="J90" s="580" t="str">
        <f t="shared" si="7"/>
        <v>Kelurahan Kasu</v>
      </c>
      <c r="K90" s="581"/>
      <c r="L90" s="615"/>
      <c r="M90" s="42" t="str">
        <f t="shared" si="8"/>
        <v>1 Tahun</v>
      </c>
      <c r="N90" s="38">
        <f t="shared" si="9"/>
        <v>1338933050</v>
      </c>
      <c r="O90" s="578"/>
      <c r="P90" s="579"/>
    </row>
    <row r="91" spans="1:16" ht="2.25" hidden="1" customHeight="1" x14ac:dyDescent="0.25">
      <c r="A91" s="134"/>
      <c r="B91" s="132"/>
      <c r="C91" s="131"/>
      <c r="D91" s="135" t="s">
        <v>37</v>
      </c>
      <c r="E91" s="615"/>
      <c r="F91" s="108" t="s">
        <v>216</v>
      </c>
      <c r="G91" s="38">
        <f>'TABEL 4'!P53</f>
        <v>1332959050</v>
      </c>
      <c r="H91" s="130"/>
      <c r="I91" s="41"/>
      <c r="J91" s="580" t="str">
        <f t="shared" si="7"/>
        <v>Kelurahan Pecong</v>
      </c>
      <c r="K91" s="581"/>
      <c r="L91" s="615"/>
      <c r="M91" s="42" t="str">
        <f t="shared" si="8"/>
        <v>1 Tahun</v>
      </c>
      <c r="N91" s="38">
        <f t="shared" si="9"/>
        <v>1332959050</v>
      </c>
      <c r="O91" s="578"/>
      <c r="P91" s="579"/>
    </row>
    <row r="92" spans="1:16" ht="2.25" hidden="1" customHeight="1" x14ac:dyDescent="0.25">
      <c r="A92" s="134"/>
      <c r="B92" s="132"/>
      <c r="C92" s="131"/>
      <c r="D92" s="135" t="s">
        <v>38</v>
      </c>
      <c r="E92" s="588"/>
      <c r="F92" s="108" t="s">
        <v>216</v>
      </c>
      <c r="G92" s="38">
        <f>'TABEL 4'!P54</f>
        <v>1348682000</v>
      </c>
      <c r="H92" s="130"/>
      <c r="I92" s="41"/>
      <c r="J92" s="580" t="str">
        <f t="shared" si="7"/>
        <v>Kelurahan Pulau Terong</v>
      </c>
      <c r="K92" s="581"/>
      <c r="L92" s="588"/>
      <c r="M92" s="42" t="str">
        <f t="shared" si="8"/>
        <v>1 Tahun</v>
      </c>
      <c r="N92" s="38">
        <f t="shared" si="9"/>
        <v>1348682000</v>
      </c>
      <c r="O92" s="578"/>
      <c r="P92" s="579"/>
    </row>
    <row r="93" spans="1:16" ht="2.25" hidden="1" customHeight="1" x14ac:dyDescent="0.25">
      <c r="A93" s="43"/>
      <c r="B93" s="44"/>
      <c r="C93" s="45"/>
      <c r="D93" s="46"/>
      <c r="E93" s="46"/>
      <c r="F93" s="47"/>
      <c r="G93" s="46"/>
      <c r="H93" s="48"/>
      <c r="I93" s="45"/>
      <c r="J93" s="48"/>
      <c r="K93" s="45"/>
      <c r="L93" s="46"/>
      <c r="M93" s="43"/>
      <c r="N93" s="46"/>
      <c r="O93" s="48"/>
      <c r="P93" s="45"/>
    </row>
    <row r="94" spans="1:16" ht="2.25" hidden="1" customHeight="1" x14ac:dyDescent="0.25">
      <c r="A94" s="134">
        <v>6</v>
      </c>
      <c r="B94" s="610" t="s">
        <v>198</v>
      </c>
      <c r="C94" s="611"/>
      <c r="D94" s="134" t="s">
        <v>25</v>
      </c>
      <c r="E94" s="587" t="s">
        <v>202</v>
      </c>
      <c r="F94" s="37"/>
      <c r="G94" s="38">
        <f>G95</f>
        <v>644480000</v>
      </c>
      <c r="H94" s="610" t="str">
        <f>B94</f>
        <v>Pengembangan Kinerja Pengelolaan Persampahan</v>
      </c>
      <c r="I94" s="611"/>
      <c r="J94" s="580" t="str">
        <f>D94</f>
        <v>Kecamatan Belakang Padang</v>
      </c>
      <c r="K94" s="581"/>
      <c r="L94" s="587" t="str">
        <f>E94</f>
        <v>Jumlah Pengangkutan sampah di Belakang Padang</v>
      </c>
      <c r="M94" s="42"/>
      <c r="N94" s="38">
        <f>N95</f>
        <v>644480000</v>
      </c>
      <c r="O94" s="130"/>
      <c r="P94" s="131"/>
    </row>
    <row r="95" spans="1:16" ht="2.25" hidden="1" customHeight="1" x14ac:dyDescent="0.25">
      <c r="A95" s="134"/>
      <c r="B95" s="132"/>
      <c r="C95" s="131" t="s">
        <v>53</v>
      </c>
      <c r="D95" s="135"/>
      <c r="E95" s="588"/>
      <c r="F95" s="37" t="s">
        <v>205</v>
      </c>
      <c r="G95" s="38">
        <f>'TABEL 4'!P37</f>
        <v>644480000</v>
      </c>
      <c r="H95" s="130"/>
      <c r="I95" s="131" t="str">
        <f>E94</f>
        <v>Jumlah Pengangkutan sampah di Belakang Padang</v>
      </c>
      <c r="J95" s="109"/>
      <c r="K95" s="110"/>
      <c r="L95" s="588"/>
      <c r="M95" s="42" t="str">
        <f>F95</f>
        <v>2 Kelurahan</v>
      </c>
      <c r="N95" s="38">
        <f>G95</f>
        <v>644480000</v>
      </c>
      <c r="O95" s="130"/>
      <c r="P95" s="131"/>
    </row>
    <row r="96" spans="1:16" ht="2.25" hidden="1" customHeight="1" x14ac:dyDescent="0.25">
      <c r="A96" s="43"/>
      <c r="B96" s="44"/>
      <c r="C96" s="45"/>
      <c r="D96" s="46"/>
      <c r="E96" s="46"/>
      <c r="F96" s="47"/>
      <c r="G96" s="46"/>
      <c r="H96" s="48"/>
      <c r="I96" s="45"/>
      <c r="J96" s="48"/>
      <c r="K96" s="45"/>
      <c r="L96" s="46"/>
      <c r="M96" s="43"/>
      <c r="N96" s="46"/>
      <c r="O96" s="48"/>
      <c r="P96" s="45"/>
    </row>
    <row r="97" spans="1:16" ht="2.25" hidden="1" customHeight="1" x14ac:dyDescent="0.25">
      <c r="A97" s="134">
        <v>5</v>
      </c>
      <c r="B97" s="610" t="s">
        <v>199</v>
      </c>
      <c r="C97" s="611"/>
      <c r="D97" s="134" t="s">
        <v>25</v>
      </c>
      <c r="E97" s="587" t="s">
        <v>56</v>
      </c>
      <c r="F97" s="37"/>
      <c r="G97" s="38">
        <f>SUM(G98:G99)</f>
        <v>1133454642</v>
      </c>
      <c r="H97" s="610" t="str">
        <f>B97</f>
        <v>Peningkatan Pemberdayaan Masyarakat dan Partisipasi Masyarakat</v>
      </c>
      <c r="I97" s="611"/>
      <c r="J97" s="580" t="str">
        <f>D97</f>
        <v>Kecamatan Belakang Padang</v>
      </c>
      <c r="K97" s="581"/>
      <c r="L97" s="587" t="str">
        <f>E97</f>
        <v>Tingkat Partisipasi masyarakat dalam perencanaan pembangunan</v>
      </c>
      <c r="M97" s="42"/>
      <c r="N97" s="38">
        <f>SUM(N98:N99)</f>
        <v>1133454642</v>
      </c>
      <c r="O97" s="130"/>
      <c r="P97" s="131"/>
    </row>
    <row r="98" spans="1:16" ht="2.25" hidden="1" customHeight="1" x14ac:dyDescent="0.25">
      <c r="A98" s="134"/>
      <c r="B98" s="132"/>
      <c r="C98" s="131" t="s">
        <v>30</v>
      </c>
      <c r="D98" s="135"/>
      <c r="E98" s="588"/>
      <c r="F98" s="37" t="s">
        <v>276</v>
      </c>
      <c r="G98" s="38">
        <f>'TABEL 4'!P44</f>
        <v>818848970</v>
      </c>
      <c r="H98" s="130"/>
      <c r="I98" s="131" t="str">
        <f>E97</f>
        <v>Tingkat Partisipasi masyarakat dalam perencanaan pembangunan</v>
      </c>
      <c r="J98" s="106"/>
      <c r="K98" s="107"/>
      <c r="L98" s="588"/>
      <c r="M98" s="102" t="str">
        <f>F98</f>
        <v>520 Orang</v>
      </c>
      <c r="N98" s="38">
        <f>G98</f>
        <v>818848970</v>
      </c>
      <c r="O98" s="130"/>
      <c r="P98" s="131"/>
    </row>
    <row r="99" spans="1:16" ht="2.25" hidden="1" customHeight="1" x14ac:dyDescent="0.25">
      <c r="A99" s="134"/>
      <c r="B99" s="132"/>
      <c r="C99" s="131" t="s">
        <v>244</v>
      </c>
      <c r="D99" s="135"/>
      <c r="E99" s="111" t="s">
        <v>204</v>
      </c>
      <c r="F99" s="37" t="s">
        <v>206</v>
      </c>
      <c r="G99" s="38">
        <f>'TABEL 4'!P45</f>
        <v>314605672</v>
      </c>
      <c r="H99" s="130"/>
      <c r="I99" s="131" t="str">
        <f>C99</f>
        <v>Pelaksanaan Event Tingkat Kecamatan dan Kelurahan</v>
      </c>
      <c r="J99" s="112"/>
      <c r="K99" s="113"/>
      <c r="L99" s="129" t="str">
        <f>E99</f>
        <v>Jumlah 4 event STQ/MTQ, HUT RI, 1 Muharam dan Halal Bihalal</v>
      </c>
      <c r="M99" s="42" t="str">
        <f>F99</f>
        <v>4 Event</v>
      </c>
      <c r="N99" s="38">
        <f>G99</f>
        <v>314605672</v>
      </c>
      <c r="O99" s="130"/>
      <c r="P99" s="131"/>
    </row>
    <row r="100" spans="1:16" ht="2.25" hidden="1" customHeight="1" x14ac:dyDescent="0.25">
      <c r="A100" s="389"/>
      <c r="B100" s="390"/>
      <c r="C100" s="613" t="s">
        <v>245</v>
      </c>
      <c r="D100" s="613"/>
      <c r="E100" s="614"/>
      <c r="F100" s="391"/>
      <c r="G100" s="392">
        <f>G97+G94+G85+G82+G72</f>
        <v>13052789500.27</v>
      </c>
      <c r="H100" s="390"/>
      <c r="I100" s="613" t="s">
        <v>245</v>
      </c>
      <c r="J100" s="613"/>
      <c r="K100" s="613"/>
      <c r="L100" s="614"/>
      <c r="M100" s="393"/>
      <c r="N100" s="392">
        <f>N97+N94+N85+N82+N72</f>
        <v>13052789500.27</v>
      </c>
      <c r="O100" s="617"/>
      <c r="P100" s="614"/>
    </row>
    <row r="101" spans="1:16" ht="2.25" hidden="1" customHeight="1" x14ac:dyDescent="0.25"/>
    <row r="102" spans="1:16" ht="2.25" hidden="1" customHeight="1" x14ac:dyDescent="0.25"/>
    <row r="103" spans="1:16" ht="2.25" hidden="1" customHeight="1" x14ac:dyDescent="0.25"/>
    <row r="104" spans="1:16" ht="2.25" hidden="1" customHeight="1" x14ac:dyDescent="0.25"/>
    <row r="105" spans="1:16" ht="2.25" hidden="1" customHeight="1" x14ac:dyDescent="0.25"/>
    <row r="106" spans="1:16" ht="2.25" hidden="1" customHeight="1" x14ac:dyDescent="0.25"/>
    <row r="107" spans="1:16" ht="2.25" hidden="1" customHeight="1" x14ac:dyDescent="0.25"/>
    <row r="108" spans="1:16" ht="2.25" hidden="1" customHeight="1" x14ac:dyDescent="0.25"/>
    <row r="109" spans="1:16" ht="2.25" hidden="1" customHeight="1" x14ac:dyDescent="0.25"/>
    <row r="110" spans="1:16" ht="2.25" hidden="1" customHeight="1" x14ac:dyDescent="0.25"/>
    <row r="111" spans="1:16" ht="2.25" hidden="1" customHeight="1" x14ac:dyDescent="0.25"/>
    <row r="112" spans="1:16" ht="2.25" hidden="1" customHeight="1" x14ac:dyDescent="0.25"/>
    <row r="113" ht="2.25" hidden="1" customHeight="1" x14ac:dyDescent="0.25"/>
    <row r="114" ht="2.25" hidden="1" customHeight="1" x14ac:dyDescent="0.25"/>
    <row r="115" ht="2.25" hidden="1" customHeight="1" x14ac:dyDescent="0.25"/>
    <row r="116" ht="2.25" hidden="1" customHeight="1" x14ac:dyDescent="0.25"/>
    <row r="117" ht="2.25" hidden="1" customHeight="1" x14ac:dyDescent="0.25"/>
    <row r="118" ht="2.25" hidden="1" customHeight="1" x14ac:dyDescent="0.25"/>
    <row r="119" ht="2.25" hidden="1" customHeight="1" x14ac:dyDescent="0.25"/>
    <row r="120" ht="2.25" hidden="1" customHeight="1" x14ac:dyDescent="0.25"/>
    <row r="121" ht="2.25" hidden="1" customHeight="1" x14ac:dyDescent="0.25"/>
    <row r="122" ht="2.25" hidden="1" customHeight="1" x14ac:dyDescent="0.25"/>
    <row r="123" ht="2.25" hidden="1" customHeight="1" x14ac:dyDescent="0.25"/>
    <row r="124" ht="2.25" hidden="1" customHeight="1" x14ac:dyDescent="0.25"/>
    <row r="125" ht="2.25" hidden="1" customHeight="1" x14ac:dyDescent="0.25"/>
    <row r="126" ht="2.25" hidden="1" customHeight="1" x14ac:dyDescent="0.25"/>
    <row r="127" ht="2.25" hidden="1" customHeight="1" x14ac:dyDescent="0.25"/>
    <row r="128" ht="2.25" hidden="1" customHeight="1" x14ac:dyDescent="0.25"/>
    <row r="129" spans="1:16" ht="2.25" hidden="1" customHeight="1" x14ac:dyDescent="0.25"/>
    <row r="130" spans="1:16" ht="2.25" hidden="1" customHeight="1" x14ac:dyDescent="0.25"/>
    <row r="131" spans="1:16" ht="2.25" hidden="1" customHeight="1" x14ac:dyDescent="0.25"/>
    <row r="132" spans="1:16" ht="2.25" hidden="1" customHeight="1" x14ac:dyDescent="0.25"/>
    <row r="133" spans="1:16" ht="2.25" hidden="1" customHeight="1" x14ac:dyDescent="0.25"/>
    <row r="135" spans="1:16" ht="15" x14ac:dyDescent="0.25">
      <c r="A135" s="595" t="s">
        <v>310</v>
      </c>
      <c r="B135" s="595"/>
      <c r="C135" s="595"/>
      <c r="D135" s="595"/>
      <c r="E135" s="595"/>
      <c r="F135" s="595"/>
      <c r="G135" s="595"/>
      <c r="H135" s="595"/>
      <c r="I135" s="595"/>
      <c r="J135" s="595"/>
      <c r="K135" s="595"/>
      <c r="L135" s="595"/>
      <c r="M135" s="595"/>
      <c r="N135" s="595"/>
      <c r="O135" s="595"/>
      <c r="P135" s="595"/>
    </row>
    <row r="136" spans="1:16" ht="15" x14ac:dyDescent="0.25">
      <c r="A136" s="596" t="s">
        <v>320</v>
      </c>
      <c r="B136" s="596"/>
      <c r="C136" s="596"/>
      <c r="D136" s="596"/>
      <c r="E136" s="596"/>
      <c r="F136" s="596"/>
      <c r="G136" s="596"/>
      <c r="H136" s="596"/>
      <c r="I136" s="596"/>
      <c r="J136" s="596"/>
      <c r="K136" s="596"/>
      <c r="L136" s="596"/>
      <c r="M136" s="596"/>
      <c r="N136" s="596"/>
      <c r="O136" s="596"/>
      <c r="P136" s="596"/>
    </row>
    <row r="137" spans="1:16" ht="15" x14ac:dyDescent="0.25">
      <c r="A137" s="596" t="s">
        <v>87</v>
      </c>
      <c r="B137" s="596"/>
      <c r="C137" s="596"/>
      <c r="D137" s="596"/>
      <c r="E137" s="596"/>
      <c r="F137" s="596"/>
      <c r="G137" s="596"/>
      <c r="H137" s="596"/>
      <c r="I137" s="596"/>
      <c r="J137" s="596"/>
      <c r="K137" s="596"/>
      <c r="L137" s="596"/>
      <c r="M137" s="596"/>
      <c r="N137" s="596"/>
      <c r="O137" s="596"/>
      <c r="P137" s="596"/>
    </row>
    <row r="138" spans="1:16" ht="15" x14ac:dyDescent="0.25">
      <c r="A138" s="32"/>
      <c r="B138" s="32"/>
      <c r="C138" s="31"/>
      <c r="D138" s="31"/>
      <c r="E138" s="31"/>
      <c r="F138" s="32"/>
      <c r="G138" s="31"/>
      <c r="H138" s="31"/>
      <c r="I138" s="31"/>
      <c r="J138" s="31"/>
      <c r="K138" s="31"/>
      <c r="L138" s="31"/>
      <c r="M138" s="32"/>
      <c r="N138" s="31"/>
      <c r="O138" s="31"/>
      <c r="P138" s="31"/>
    </row>
    <row r="139" spans="1:16" ht="15.75" customHeight="1" x14ac:dyDescent="0.25">
      <c r="A139" s="597" t="s">
        <v>287</v>
      </c>
      <c r="B139" s="597"/>
      <c r="C139" s="597"/>
      <c r="D139" s="597"/>
      <c r="E139" s="597"/>
      <c r="F139" s="597"/>
      <c r="G139" s="597"/>
      <c r="H139" s="597"/>
      <c r="I139" s="598"/>
      <c r="J139" s="598"/>
      <c r="K139" s="31"/>
      <c r="L139" s="411"/>
      <c r="M139" s="412"/>
      <c r="N139" s="411"/>
      <c r="O139" s="31"/>
      <c r="P139" s="413" t="s">
        <v>229</v>
      </c>
    </row>
    <row r="140" spans="1:16" x14ac:dyDescent="0.25">
      <c r="A140" s="33"/>
      <c r="B140" s="33"/>
      <c r="C140" s="33"/>
      <c r="D140" s="33"/>
      <c r="E140" s="33"/>
      <c r="F140" s="34"/>
      <c r="G140" s="33"/>
      <c r="H140" s="33"/>
      <c r="I140" s="133"/>
      <c r="J140" s="133"/>
      <c r="K140" s="385"/>
      <c r="L140" s="33"/>
      <c r="M140" s="34"/>
      <c r="N140" s="33"/>
      <c r="O140" s="385"/>
      <c r="P140" s="36"/>
    </row>
    <row r="141" spans="1:16" ht="15" customHeight="1" x14ac:dyDescent="0.25">
      <c r="A141" s="135"/>
      <c r="B141" s="599" t="s">
        <v>230</v>
      </c>
      <c r="C141" s="600"/>
      <c r="D141" s="600"/>
      <c r="E141" s="600"/>
      <c r="F141" s="600"/>
      <c r="G141" s="601"/>
      <c r="H141" s="599" t="s">
        <v>231</v>
      </c>
      <c r="I141" s="600"/>
      <c r="J141" s="600"/>
      <c r="K141" s="600"/>
      <c r="L141" s="600"/>
      <c r="M141" s="600"/>
      <c r="N141" s="601"/>
      <c r="O141" s="591" t="s">
        <v>232</v>
      </c>
      <c r="P141" s="592"/>
    </row>
    <row r="142" spans="1:16" ht="15" customHeight="1" x14ac:dyDescent="0.25">
      <c r="A142" s="587" t="s">
        <v>233</v>
      </c>
      <c r="B142" s="591" t="s">
        <v>234</v>
      </c>
      <c r="C142" s="592"/>
      <c r="D142" s="587" t="s">
        <v>235</v>
      </c>
      <c r="E142" s="587" t="s">
        <v>236</v>
      </c>
      <c r="F142" s="587" t="s">
        <v>237</v>
      </c>
      <c r="G142" s="134" t="s">
        <v>238</v>
      </c>
      <c r="H142" s="591" t="s">
        <v>234</v>
      </c>
      <c r="I142" s="592"/>
      <c r="J142" s="591" t="s">
        <v>235</v>
      </c>
      <c r="K142" s="592"/>
      <c r="L142" s="587" t="s">
        <v>236</v>
      </c>
      <c r="M142" s="587" t="s">
        <v>237</v>
      </c>
      <c r="N142" s="134" t="s">
        <v>239</v>
      </c>
      <c r="O142" s="602"/>
      <c r="P142" s="603"/>
    </row>
    <row r="143" spans="1:16" x14ac:dyDescent="0.25">
      <c r="A143" s="588"/>
      <c r="B143" s="593"/>
      <c r="C143" s="594"/>
      <c r="D143" s="588"/>
      <c r="E143" s="588"/>
      <c r="F143" s="588"/>
      <c r="G143" s="134" t="s">
        <v>240</v>
      </c>
      <c r="H143" s="593"/>
      <c r="I143" s="594"/>
      <c r="J143" s="593"/>
      <c r="K143" s="594"/>
      <c r="L143" s="588"/>
      <c r="M143" s="588"/>
      <c r="N143" s="134" t="s">
        <v>240</v>
      </c>
      <c r="O143" s="593"/>
      <c r="P143" s="594"/>
    </row>
    <row r="144" spans="1:16" x14ac:dyDescent="0.25">
      <c r="A144" s="104" t="s">
        <v>241</v>
      </c>
      <c r="B144" s="578">
        <v>-2</v>
      </c>
      <c r="C144" s="579"/>
      <c r="D144" s="134">
        <v>-3</v>
      </c>
      <c r="E144" s="134">
        <v>-4</v>
      </c>
      <c r="F144" s="134">
        <v>-5</v>
      </c>
      <c r="G144" s="134">
        <v>-6</v>
      </c>
      <c r="H144" s="578">
        <v>-7</v>
      </c>
      <c r="I144" s="579"/>
      <c r="J144" s="578">
        <v>-8</v>
      </c>
      <c r="K144" s="579"/>
      <c r="L144" s="134">
        <v>-9</v>
      </c>
      <c r="M144" s="134">
        <v>-10</v>
      </c>
      <c r="N144" s="134">
        <v>-11</v>
      </c>
      <c r="O144" s="578">
        <v>-12</v>
      </c>
      <c r="P144" s="579"/>
    </row>
    <row r="145" spans="1:21" ht="22.5" customHeight="1" x14ac:dyDescent="0.25">
      <c r="A145" s="134">
        <v>1</v>
      </c>
      <c r="B145" s="571" t="s">
        <v>257</v>
      </c>
      <c r="C145" s="572"/>
      <c r="D145" s="399" t="s">
        <v>25</v>
      </c>
      <c r="E145" s="589" t="s">
        <v>290</v>
      </c>
      <c r="F145" s="37"/>
      <c r="G145" s="512">
        <f>SUM(G146:G152)</f>
        <v>1867117412</v>
      </c>
      <c r="H145" s="571" t="str">
        <f>B145</f>
        <v>Program Peningkatan Pelayanan Administrasi Perkantoran</v>
      </c>
      <c r="I145" s="572"/>
      <c r="J145" s="571" t="str">
        <f>D145</f>
        <v>Kecamatan Belakang Padang</v>
      </c>
      <c r="K145" s="572"/>
      <c r="L145" s="574" t="str">
        <f>E145</f>
        <v>Tersedianya administrasi perkantoran yang menunjang tugas pokok dan fungsi Pemerintah Kota Batam</v>
      </c>
      <c r="M145" s="39"/>
      <c r="N145" s="512">
        <f>G145</f>
        <v>1867117412</v>
      </c>
      <c r="O145" s="580"/>
      <c r="P145" s="581"/>
    </row>
    <row r="146" spans="1:21" ht="28.5" customHeight="1" x14ac:dyDescent="0.25">
      <c r="A146" s="134"/>
      <c r="B146" s="401" t="s">
        <v>258</v>
      </c>
      <c r="C146" s="41" t="s">
        <v>178</v>
      </c>
      <c r="E146" s="590"/>
      <c r="F146" s="105" t="str">
        <f>'TABEL 4'!L12</f>
        <v>72,01</v>
      </c>
      <c r="G146" s="400">
        <v>876041012</v>
      </c>
      <c r="H146" s="401" t="s">
        <v>258</v>
      </c>
      <c r="I146" s="41" t="str">
        <f>C146</f>
        <v>Peningkatan Pelayanan Administrasi Perkantoran</v>
      </c>
      <c r="J146" s="585"/>
      <c r="K146" s="586"/>
      <c r="L146" s="584"/>
      <c r="M146" s="101" t="str">
        <f>F146</f>
        <v>72,01</v>
      </c>
      <c r="N146" s="400">
        <f>G146</f>
        <v>876041012</v>
      </c>
      <c r="O146" s="580"/>
      <c r="P146" s="581"/>
    </row>
    <row r="147" spans="1:21" ht="36" customHeight="1" x14ac:dyDescent="0.25">
      <c r="A147" s="134"/>
      <c r="B147" s="401">
        <v>46</v>
      </c>
      <c r="C147" s="387" t="s">
        <v>40</v>
      </c>
      <c r="D147" s="399" t="s">
        <v>33</v>
      </c>
      <c r="E147" s="590"/>
      <c r="F147" s="108" t="s">
        <v>216</v>
      </c>
      <c r="G147" s="400">
        <v>162945940</v>
      </c>
      <c r="H147" s="401">
        <v>46</v>
      </c>
      <c r="I147" s="387" t="s">
        <v>40</v>
      </c>
      <c r="J147" s="582" t="s">
        <v>33</v>
      </c>
      <c r="K147" s="572"/>
      <c r="L147" s="584"/>
      <c r="M147" s="42" t="str">
        <f t="shared" ref="M147:M152" si="10">F147</f>
        <v>1 Tahun</v>
      </c>
      <c r="N147" s="400">
        <f t="shared" ref="N147:N152" si="11">G147</f>
        <v>162945940</v>
      </c>
      <c r="O147" s="580"/>
      <c r="P147" s="581"/>
    </row>
    <row r="148" spans="1:21" ht="36" customHeight="1" x14ac:dyDescent="0.25">
      <c r="A148" s="134"/>
      <c r="B148" s="401">
        <v>47</v>
      </c>
      <c r="C148" s="387" t="s">
        <v>41</v>
      </c>
      <c r="D148" s="399" t="s">
        <v>34</v>
      </c>
      <c r="E148" s="382"/>
      <c r="F148" s="108" t="s">
        <v>216</v>
      </c>
      <c r="G148" s="400">
        <v>160555740</v>
      </c>
      <c r="H148" s="401">
        <v>47</v>
      </c>
      <c r="I148" s="387" t="s">
        <v>41</v>
      </c>
      <c r="J148" s="582" t="s">
        <v>34</v>
      </c>
      <c r="K148" s="572"/>
      <c r="L148" s="382"/>
      <c r="M148" s="42" t="str">
        <f t="shared" si="10"/>
        <v>1 Tahun</v>
      </c>
      <c r="N148" s="400">
        <f t="shared" si="11"/>
        <v>160555740</v>
      </c>
      <c r="O148" s="578"/>
      <c r="P148" s="579"/>
    </row>
    <row r="149" spans="1:21" ht="36" customHeight="1" x14ac:dyDescent="0.25">
      <c r="A149" s="134"/>
      <c r="B149" s="401">
        <v>48</v>
      </c>
      <c r="C149" s="387" t="s">
        <v>42</v>
      </c>
      <c r="D149" s="399" t="s">
        <v>35</v>
      </c>
      <c r="E149" s="382"/>
      <c r="F149" s="108" t="s">
        <v>216</v>
      </c>
      <c r="G149" s="400">
        <v>166846840</v>
      </c>
      <c r="H149" s="401">
        <v>48</v>
      </c>
      <c r="I149" s="387" t="s">
        <v>42</v>
      </c>
      <c r="J149" s="582" t="s">
        <v>35</v>
      </c>
      <c r="K149" s="572"/>
      <c r="L149" s="382"/>
      <c r="M149" s="42" t="str">
        <f t="shared" si="10"/>
        <v>1 Tahun</v>
      </c>
      <c r="N149" s="400">
        <f t="shared" si="11"/>
        <v>166846840</v>
      </c>
      <c r="O149" s="578"/>
      <c r="P149" s="579"/>
    </row>
    <row r="150" spans="1:21" ht="36" customHeight="1" x14ac:dyDescent="0.25">
      <c r="A150" s="134"/>
      <c r="B150" s="401">
        <v>49</v>
      </c>
      <c r="C150" s="387" t="s">
        <v>43</v>
      </c>
      <c r="D150" s="399" t="s">
        <v>36</v>
      </c>
      <c r="E150" s="382"/>
      <c r="F150" s="108" t="s">
        <v>216</v>
      </c>
      <c r="G150" s="400">
        <v>164839740</v>
      </c>
      <c r="H150" s="401">
        <v>49</v>
      </c>
      <c r="I150" s="387" t="s">
        <v>43</v>
      </c>
      <c r="J150" s="582" t="s">
        <v>36</v>
      </c>
      <c r="K150" s="572"/>
      <c r="L150" s="382"/>
      <c r="M150" s="42" t="str">
        <f t="shared" si="10"/>
        <v>1 Tahun</v>
      </c>
      <c r="N150" s="400">
        <f t="shared" si="11"/>
        <v>164839740</v>
      </c>
      <c r="O150" s="578"/>
      <c r="P150" s="579"/>
      <c r="R150" s="501">
        <v>1317723923.9100001</v>
      </c>
      <c r="U150" s="501">
        <v>1568858331.4400001</v>
      </c>
    </row>
    <row r="151" spans="1:21" ht="36" customHeight="1" thickBot="1" x14ac:dyDescent="0.3">
      <c r="A151" s="134"/>
      <c r="B151" s="401">
        <v>50</v>
      </c>
      <c r="C151" s="387" t="s">
        <v>44</v>
      </c>
      <c r="D151" s="399" t="s">
        <v>37</v>
      </c>
      <c r="E151" s="382"/>
      <c r="F151" s="108" t="s">
        <v>216</v>
      </c>
      <c r="G151" s="400">
        <v>167285740</v>
      </c>
      <c r="H151" s="401">
        <v>50</v>
      </c>
      <c r="I151" s="387" t="s">
        <v>44</v>
      </c>
      <c r="J151" s="582" t="s">
        <v>37</v>
      </c>
      <c r="K151" s="572"/>
      <c r="L151" s="382"/>
      <c r="M151" s="42" t="str">
        <f t="shared" si="10"/>
        <v>1 Tahun</v>
      </c>
      <c r="N151" s="400">
        <f t="shared" si="11"/>
        <v>167285740</v>
      </c>
      <c r="O151" s="578"/>
      <c r="P151" s="579"/>
    </row>
    <row r="152" spans="1:21" ht="36" customHeight="1" thickBot="1" x14ac:dyDescent="0.3">
      <c r="A152" s="134"/>
      <c r="B152" s="401">
        <v>51</v>
      </c>
      <c r="C152" s="388" t="s">
        <v>45</v>
      </c>
      <c r="D152" s="399" t="s">
        <v>38</v>
      </c>
      <c r="E152" s="383"/>
      <c r="F152" s="108" t="s">
        <v>216</v>
      </c>
      <c r="G152" s="400">
        <v>168602400</v>
      </c>
      <c r="H152" s="401">
        <v>51</v>
      </c>
      <c r="I152" s="388" t="s">
        <v>45</v>
      </c>
      <c r="J152" s="582" t="s">
        <v>38</v>
      </c>
      <c r="K152" s="572"/>
      <c r="L152" s="382"/>
      <c r="M152" s="42" t="str">
        <f t="shared" si="10"/>
        <v>1 Tahun</v>
      </c>
      <c r="N152" s="400">
        <f t="shared" si="11"/>
        <v>168602400</v>
      </c>
      <c r="O152" s="578"/>
      <c r="P152" s="579"/>
      <c r="R152" s="502">
        <f>R153+R154</f>
        <v>1317.72</v>
      </c>
      <c r="S152" s="496">
        <v>1</v>
      </c>
      <c r="T152" s="497">
        <v>946678639.03999996</v>
      </c>
      <c r="U152" s="504">
        <f>SUM(U153:U154)</f>
        <v>946.68000000000006</v>
      </c>
    </row>
    <row r="153" spans="1:21" ht="12.75" thickBot="1" x14ac:dyDescent="0.3">
      <c r="A153" s="43"/>
      <c r="B153" s="402"/>
      <c r="C153" s="403"/>
      <c r="D153" s="404"/>
      <c r="E153" s="404"/>
      <c r="F153" s="47"/>
      <c r="G153" s="404"/>
      <c r="H153" s="402"/>
      <c r="I153" s="403"/>
      <c r="J153" s="402"/>
      <c r="K153" s="403"/>
      <c r="L153" s="404"/>
      <c r="M153" s="43"/>
      <c r="N153" s="404"/>
      <c r="O153" s="48"/>
      <c r="P153" s="45"/>
      <c r="R153" s="502">
        <v>783.52</v>
      </c>
      <c r="S153" s="494">
        <v>1</v>
      </c>
      <c r="T153" s="495"/>
      <c r="U153" s="502">
        <v>570</v>
      </c>
    </row>
    <row r="154" spans="1:21" ht="35.25" customHeight="1" thickBot="1" x14ac:dyDescent="0.3">
      <c r="A154" s="134">
        <v>2</v>
      </c>
      <c r="B154" s="571" t="s">
        <v>179</v>
      </c>
      <c r="C154" s="572"/>
      <c r="D154" s="399" t="s">
        <v>25</v>
      </c>
      <c r="E154" s="576" t="s">
        <v>342</v>
      </c>
      <c r="F154" s="37"/>
      <c r="G154" s="512">
        <f>SUM(G155:G156)</f>
        <v>1317723923.9099998</v>
      </c>
      <c r="H154" s="571" t="str">
        <f>B154</f>
        <v>Peningkatan Sarana dan Prasarana Aparatur</v>
      </c>
      <c r="I154" s="572"/>
      <c r="J154" s="571" t="str">
        <f>D154</f>
        <v>Kecamatan Belakang Padang</v>
      </c>
      <c r="K154" s="572"/>
      <c r="L154" s="574" t="str">
        <f>E154</f>
        <v>Meningkat dan Terpeliharanya sarana dan prasarana aparatur yang menunjang tugas pokok dan fungsi Pemerintah Kota Batam</v>
      </c>
      <c r="M154" s="42"/>
      <c r="N154" s="512">
        <f>SUM(N155:N156)</f>
        <v>1317723923.9099998</v>
      </c>
      <c r="O154" s="130"/>
      <c r="P154" s="131"/>
      <c r="R154" s="502">
        <v>534.20000000000005</v>
      </c>
      <c r="S154" s="494">
        <v>1</v>
      </c>
      <c r="T154" s="495"/>
      <c r="U154" s="502">
        <v>376.68</v>
      </c>
    </row>
    <row r="155" spans="1:21" ht="22.5" customHeight="1" x14ac:dyDescent="0.25">
      <c r="A155" s="426"/>
      <c r="B155" s="427"/>
      <c r="C155" s="428" t="s">
        <v>355</v>
      </c>
      <c r="E155" s="577"/>
      <c r="F155" s="108" t="s">
        <v>216</v>
      </c>
      <c r="G155" s="400">
        <v>783523923.90999997</v>
      </c>
      <c r="H155" s="427"/>
      <c r="I155" s="428" t="str">
        <f>C155</f>
        <v>Pengadaan Modal</v>
      </c>
      <c r="J155" s="106"/>
      <c r="K155" s="107"/>
      <c r="L155" s="584"/>
      <c r="M155" s="42" t="str">
        <f>F155</f>
        <v>1 Tahun</v>
      </c>
      <c r="N155" s="400">
        <f>G155</f>
        <v>783523923.90999997</v>
      </c>
      <c r="O155" s="424"/>
      <c r="P155" s="425"/>
    </row>
    <row r="156" spans="1:21" ht="22.5" customHeight="1" x14ac:dyDescent="0.25">
      <c r="A156" s="134"/>
      <c r="B156" s="40"/>
      <c r="C156" s="41" t="s">
        <v>356</v>
      </c>
      <c r="E156" s="583"/>
      <c r="F156" s="108" t="s">
        <v>216</v>
      </c>
      <c r="G156" s="400">
        <v>534200000</v>
      </c>
      <c r="H156" s="40"/>
      <c r="I156" s="41" t="str">
        <f>C156</f>
        <v>Pemeliharaan</v>
      </c>
      <c r="J156" s="106"/>
      <c r="K156" s="107"/>
      <c r="L156" s="575"/>
      <c r="M156" s="42" t="str">
        <f>F156</f>
        <v>1 Tahun</v>
      </c>
      <c r="N156" s="400">
        <f>G156</f>
        <v>534200000</v>
      </c>
      <c r="O156" s="130"/>
      <c r="P156" s="131"/>
    </row>
    <row r="157" spans="1:21" x14ac:dyDescent="0.25">
      <c r="A157" s="43"/>
      <c r="B157" s="402"/>
      <c r="C157" s="403"/>
      <c r="D157" s="404"/>
      <c r="E157" s="404"/>
      <c r="F157" s="47"/>
      <c r="G157" s="404"/>
      <c r="H157" s="402"/>
      <c r="I157" s="403"/>
      <c r="J157" s="402"/>
      <c r="K157" s="403"/>
      <c r="L157" s="404"/>
      <c r="M157" s="43"/>
      <c r="N157" s="404"/>
      <c r="O157" s="48"/>
      <c r="P157" s="45"/>
    </row>
    <row r="158" spans="1:21" ht="28.5" customHeight="1" x14ac:dyDescent="0.25">
      <c r="A158" s="134">
        <v>3</v>
      </c>
      <c r="B158" s="571" t="s">
        <v>198</v>
      </c>
      <c r="C158" s="572"/>
      <c r="D158" s="399" t="s">
        <v>25</v>
      </c>
      <c r="E158" s="397" t="s">
        <v>292</v>
      </c>
      <c r="F158" s="37"/>
      <c r="G158" s="512">
        <f>G159</f>
        <v>1568858331.4400001</v>
      </c>
      <c r="H158" s="571" t="str">
        <f>B158</f>
        <v>Pengembangan Kinerja Pengelolaan Persampahan</v>
      </c>
      <c r="I158" s="572"/>
      <c r="J158" s="571" t="str">
        <f>D158</f>
        <v>Kecamatan Belakang Padang</v>
      </c>
      <c r="K158" s="572"/>
      <c r="L158" s="398" t="str">
        <f>E158</f>
        <v>Persentase pengangkutan sampah</v>
      </c>
      <c r="M158" s="42"/>
      <c r="N158" s="512">
        <f>N159</f>
        <v>1568858331.4400001</v>
      </c>
      <c r="O158" s="130"/>
      <c r="P158" s="131"/>
    </row>
    <row r="159" spans="1:21" ht="28.5" customHeight="1" x14ac:dyDescent="0.25">
      <c r="A159" s="134"/>
      <c r="B159" s="40"/>
      <c r="C159" s="41" t="s">
        <v>53</v>
      </c>
      <c r="D159" s="399"/>
      <c r="E159" s="383"/>
      <c r="F159" s="37" t="s">
        <v>205</v>
      </c>
      <c r="G159" s="505">
        <v>1568858331.4400001</v>
      </c>
      <c r="H159" s="40"/>
      <c r="I159" s="41" t="str">
        <f>E158</f>
        <v>Persentase pengangkutan sampah</v>
      </c>
      <c r="J159" s="109"/>
      <c r="K159" s="110"/>
      <c r="L159" s="383"/>
      <c r="M159" s="42" t="str">
        <f>F159</f>
        <v>2 Kelurahan</v>
      </c>
      <c r="N159" s="400">
        <f>G159</f>
        <v>1568858331.4400001</v>
      </c>
      <c r="O159" s="130"/>
      <c r="P159" s="131"/>
    </row>
    <row r="160" spans="1:21" x14ac:dyDescent="0.25">
      <c r="A160" s="43"/>
      <c r="B160" s="402"/>
      <c r="C160" s="403"/>
      <c r="D160" s="404"/>
      <c r="E160" s="404"/>
      <c r="F160" s="47"/>
      <c r="G160" s="404"/>
      <c r="H160" s="402"/>
      <c r="I160" s="403"/>
      <c r="J160" s="402"/>
      <c r="K160" s="403"/>
      <c r="L160" s="404"/>
      <c r="M160" s="43"/>
      <c r="N160" s="404"/>
      <c r="O160" s="48"/>
      <c r="P160" s="45"/>
    </row>
    <row r="161" spans="1:21" ht="22.5" customHeight="1" x14ac:dyDescent="0.25">
      <c r="A161" s="134">
        <v>4</v>
      </c>
      <c r="B161" s="571" t="s">
        <v>199</v>
      </c>
      <c r="C161" s="572"/>
      <c r="D161" s="399" t="s">
        <v>25</v>
      </c>
      <c r="E161" s="618" t="s">
        <v>343</v>
      </c>
      <c r="F161" s="37"/>
      <c r="G161" s="512">
        <f>SUM(G162:G163)</f>
        <v>1100441400</v>
      </c>
      <c r="H161" s="571" t="str">
        <f>B161</f>
        <v>Peningkatan Pemberdayaan Masyarakat dan Partisipasi Masyarakat</v>
      </c>
      <c r="I161" s="572"/>
      <c r="J161" s="571" t="str">
        <f>D161</f>
        <v>Kecamatan Belakang Padang</v>
      </c>
      <c r="K161" s="572"/>
      <c r="L161" s="574" t="str">
        <f>E161</f>
        <v>Meningkatnya kapasitas lembaga / organisasi kemasyarakatan, Meningkatnya swadaya masyarakat dan meningkatnya kapasitas lembaga dan ekonomi kelurahan</v>
      </c>
      <c r="M161" s="42"/>
      <c r="N161" s="512">
        <f>SUM(N162:N163)</f>
        <v>1100441400</v>
      </c>
      <c r="O161" s="130"/>
      <c r="P161" s="131"/>
    </row>
    <row r="162" spans="1:21" ht="45.75" customHeight="1" x14ac:dyDescent="0.25">
      <c r="A162" s="134"/>
      <c r="B162" s="40"/>
      <c r="C162" s="41" t="s">
        <v>30</v>
      </c>
      <c r="D162" s="399"/>
      <c r="E162" s="619"/>
      <c r="F162" s="37" t="s">
        <v>276</v>
      </c>
      <c r="G162" s="400">
        <v>794999000</v>
      </c>
      <c r="H162" s="40"/>
      <c r="I162" s="41" t="str">
        <f>E161</f>
        <v>Meningkatnya kapasitas lembaga / organisasi kemasyarakatan, Meningkatnya swadaya masyarakat dan meningkatnya kapasitas lembaga dan ekonomi kelurahan</v>
      </c>
      <c r="J162" s="106"/>
      <c r="K162" s="107"/>
      <c r="L162" s="575"/>
      <c r="M162" s="102" t="str">
        <f>F162</f>
        <v>520 Orang</v>
      </c>
      <c r="N162" s="400">
        <f>G162</f>
        <v>794999000</v>
      </c>
      <c r="O162" s="130"/>
      <c r="P162" s="131"/>
    </row>
    <row r="163" spans="1:21" ht="24" customHeight="1" x14ac:dyDescent="0.25">
      <c r="A163" s="134"/>
      <c r="B163" s="40"/>
      <c r="C163" s="41" t="s">
        <v>244</v>
      </c>
      <c r="D163" s="399"/>
      <c r="E163" s="620"/>
      <c r="F163" s="37" t="s">
        <v>206</v>
      </c>
      <c r="G163" s="400">
        <v>305442400</v>
      </c>
      <c r="H163" s="40"/>
      <c r="I163" s="41" t="str">
        <f>C163</f>
        <v>Pelaksanaan Event Tingkat Kecamatan dan Kelurahan</v>
      </c>
      <c r="J163" s="112"/>
      <c r="K163" s="113"/>
      <c r="L163" s="383"/>
      <c r="M163" s="42" t="str">
        <f>F163</f>
        <v>4 Event</v>
      </c>
      <c r="N163" s="400">
        <f>G163</f>
        <v>305442400</v>
      </c>
      <c r="O163" s="130"/>
      <c r="P163" s="131"/>
    </row>
    <row r="164" spans="1:21" x14ac:dyDescent="0.25">
      <c r="A164" s="43"/>
      <c r="B164" s="402"/>
      <c r="C164" s="403"/>
      <c r="D164" s="404"/>
      <c r="E164" s="404"/>
      <c r="F164" s="47"/>
      <c r="G164" s="404"/>
      <c r="H164" s="402"/>
      <c r="I164" s="403"/>
      <c r="J164" s="402"/>
      <c r="K164" s="403"/>
      <c r="L164" s="404"/>
      <c r="M164" s="43"/>
      <c r="N164" s="404"/>
      <c r="O164" s="48"/>
      <c r="P164" s="45"/>
    </row>
    <row r="165" spans="1:21" ht="21.75" customHeight="1" x14ac:dyDescent="0.25">
      <c r="A165" s="134">
        <v>5</v>
      </c>
      <c r="B165" s="571" t="s">
        <v>269</v>
      </c>
      <c r="C165" s="572"/>
      <c r="D165" s="399" t="s">
        <v>25</v>
      </c>
      <c r="E165" s="576" t="s">
        <v>291</v>
      </c>
      <c r="F165" s="37"/>
      <c r="G165" s="512">
        <f>SUM(G166:G177)</f>
        <v>9716560000</v>
      </c>
      <c r="H165" s="571" t="str">
        <f>B165</f>
        <v>Program Percepatan Infrastruktur Kelurahan (PIK)</v>
      </c>
      <c r="I165" s="572"/>
      <c r="J165" s="571" t="str">
        <f>D165</f>
        <v>Kecamatan Belakang Padang</v>
      </c>
      <c r="K165" s="572"/>
      <c r="L165" s="576" t="str">
        <f>E165</f>
        <v>Persentase prasarana dan sarana dasar (PSD) lingkungan permukiman berbasis peran serta (pemberdayaan) masyarakat</v>
      </c>
      <c r="M165" s="39"/>
      <c r="N165" s="512">
        <f>SUM(N166:N177)</f>
        <v>9716560000</v>
      </c>
      <c r="O165" s="580"/>
      <c r="P165" s="581"/>
    </row>
    <row r="166" spans="1:21" ht="46.5" customHeight="1" x14ac:dyDescent="0.25">
      <c r="A166" s="134"/>
      <c r="B166" s="525" t="s">
        <v>26</v>
      </c>
      <c r="C166" s="395" t="s">
        <v>181</v>
      </c>
      <c r="D166" s="399" t="s">
        <v>33</v>
      </c>
      <c r="E166" s="577"/>
      <c r="F166" s="108" t="s">
        <v>216</v>
      </c>
      <c r="G166" s="400">
        <v>1295840000</v>
      </c>
      <c r="H166" s="40"/>
      <c r="I166" s="395" t="s">
        <v>181</v>
      </c>
      <c r="J166" s="571" t="str">
        <f t="shared" ref="J166:J171" si="12">D166</f>
        <v>Kelurahan Sekanak Raya</v>
      </c>
      <c r="K166" s="572"/>
      <c r="L166" s="577"/>
      <c r="M166" s="42" t="str">
        <f t="shared" ref="M166:M171" si="13">F166</f>
        <v>1 Tahun</v>
      </c>
      <c r="N166" s="400">
        <f t="shared" ref="N166:N171" si="14">G166</f>
        <v>1295840000</v>
      </c>
      <c r="O166" s="578"/>
      <c r="P166" s="579"/>
    </row>
    <row r="167" spans="1:21" ht="46.5" customHeight="1" x14ac:dyDescent="0.25">
      <c r="A167" s="134"/>
      <c r="B167" s="525" t="s">
        <v>27</v>
      </c>
      <c r="C167" s="396" t="s">
        <v>182</v>
      </c>
      <c r="D167" s="399" t="s">
        <v>34</v>
      </c>
      <c r="E167" s="382"/>
      <c r="F167" s="108" t="s">
        <v>216</v>
      </c>
      <c r="G167" s="400">
        <v>1299840000</v>
      </c>
      <c r="H167" s="40"/>
      <c r="I167" s="396" t="s">
        <v>182</v>
      </c>
      <c r="J167" s="571" t="str">
        <f t="shared" si="12"/>
        <v>Kelurahan Tanjung Sari</v>
      </c>
      <c r="K167" s="572"/>
      <c r="L167" s="382"/>
      <c r="M167" s="42" t="str">
        <f t="shared" si="13"/>
        <v>1 Tahun</v>
      </c>
      <c r="N167" s="400">
        <f t="shared" si="14"/>
        <v>1299840000</v>
      </c>
      <c r="O167" s="578"/>
      <c r="P167" s="579"/>
    </row>
    <row r="168" spans="1:21" ht="46.5" customHeight="1" x14ac:dyDescent="0.25">
      <c r="A168" s="134"/>
      <c r="B168" s="525" t="s">
        <v>92</v>
      </c>
      <c r="C168" s="396" t="s">
        <v>183</v>
      </c>
      <c r="D168" s="399" t="s">
        <v>35</v>
      </c>
      <c r="E168" s="382"/>
      <c r="F168" s="108" t="s">
        <v>216</v>
      </c>
      <c r="G168" s="400">
        <v>1300850000</v>
      </c>
      <c r="H168" s="40"/>
      <c r="I168" s="396" t="s">
        <v>183</v>
      </c>
      <c r="J168" s="571" t="str">
        <f t="shared" si="12"/>
        <v>Kelurahan Pemping</v>
      </c>
      <c r="K168" s="572"/>
      <c r="L168" s="382"/>
      <c r="M168" s="42" t="str">
        <f t="shared" si="13"/>
        <v>1 Tahun</v>
      </c>
      <c r="N168" s="400">
        <f t="shared" si="14"/>
        <v>1300850000</v>
      </c>
      <c r="O168" s="578"/>
      <c r="P168" s="579"/>
    </row>
    <row r="169" spans="1:21" ht="46.5" customHeight="1" x14ac:dyDescent="0.25">
      <c r="A169" s="134"/>
      <c r="B169" s="525" t="s">
        <v>93</v>
      </c>
      <c r="C169" s="396" t="s">
        <v>184</v>
      </c>
      <c r="D169" s="399" t="s">
        <v>36</v>
      </c>
      <c r="E169" s="382"/>
      <c r="F169" s="108" t="s">
        <v>216</v>
      </c>
      <c r="G169" s="400">
        <v>1299935000</v>
      </c>
      <c r="H169" s="40"/>
      <c r="I169" s="396" t="s">
        <v>184</v>
      </c>
      <c r="J169" s="571" t="str">
        <f t="shared" si="12"/>
        <v>Kelurahan Kasu</v>
      </c>
      <c r="K169" s="572"/>
      <c r="L169" s="382"/>
      <c r="M169" s="42" t="str">
        <f t="shared" si="13"/>
        <v>1 Tahun</v>
      </c>
      <c r="N169" s="400">
        <f t="shared" si="14"/>
        <v>1299935000</v>
      </c>
      <c r="O169" s="578"/>
      <c r="P169" s="579"/>
    </row>
    <row r="170" spans="1:21" ht="46.5" customHeight="1" x14ac:dyDescent="0.25">
      <c r="A170" s="134"/>
      <c r="B170" s="525" t="s">
        <v>94</v>
      </c>
      <c r="C170" s="396" t="s">
        <v>185</v>
      </c>
      <c r="D170" s="399" t="s">
        <v>37</v>
      </c>
      <c r="E170" s="382"/>
      <c r="F170" s="108" t="s">
        <v>216</v>
      </c>
      <c r="G170" s="400">
        <v>1294135000</v>
      </c>
      <c r="H170" s="40"/>
      <c r="I170" s="396" t="s">
        <v>185</v>
      </c>
      <c r="J170" s="571" t="str">
        <f t="shared" si="12"/>
        <v>Kelurahan Pecong</v>
      </c>
      <c r="K170" s="572"/>
      <c r="L170" s="382"/>
      <c r="M170" s="42" t="str">
        <f t="shared" si="13"/>
        <v>1 Tahun</v>
      </c>
      <c r="N170" s="400">
        <f t="shared" si="14"/>
        <v>1294135000</v>
      </c>
      <c r="O170" s="578"/>
      <c r="P170" s="579"/>
    </row>
    <row r="171" spans="1:21" ht="46.5" customHeight="1" x14ac:dyDescent="0.25">
      <c r="A171" s="134"/>
      <c r="B171" s="525" t="s">
        <v>95</v>
      </c>
      <c r="C171" s="396" t="s">
        <v>186</v>
      </c>
      <c r="D171" s="399" t="s">
        <v>38</v>
      </c>
      <c r="E171" s="383"/>
      <c r="F171" s="108" t="s">
        <v>216</v>
      </c>
      <c r="G171" s="400">
        <v>1309400000</v>
      </c>
      <c r="H171" s="40"/>
      <c r="I171" s="396" t="s">
        <v>186</v>
      </c>
      <c r="J171" s="571" t="str">
        <f t="shared" si="12"/>
        <v>Kelurahan Pulau Terong</v>
      </c>
      <c r="K171" s="572"/>
      <c r="L171" s="383"/>
      <c r="M171" s="42" t="str">
        <f t="shared" si="13"/>
        <v>1 Tahun</v>
      </c>
      <c r="N171" s="400">
        <f t="shared" si="14"/>
        <v>1309400000</v>
      </c>
      <c r="O171" s="578"/>
      <c r="P171" s="579"/>
    </row>
    <row r="172" spans="1:21" ht="35.25" customHeight="1" x14ac:dyDescent="0.25">
      <c r="A172" s="426"/>
      <c r="B172" s="523" t="s">
        <v>26</v>
      </c>
      <c r="C172" s="395" t="s">
        <v>358</v>
      </c>
      <c r="D172" s="399" t="s">
        <v>33</v>
      </c>
      <c r="E172" s="522"/>
      <c r="F172" s="108" t="s">
        <v>216</v>
      </c>
      <c r="G172" s="400">
        <v>317900000</v>
      </c>
      <c r="H172" s="427"/>
      <c r="I172" s="395" t="str">
        <f t="shared" ref="I172:I177" si="15">C172</f>
        <v>Pembangunan Sarana dan Prasarana Kelurahan Sekanak Raya</v>
      </c>
      <c r="J172" s="571" t="str">
        <f t="shared" ref="J172:J177" si="16">D172</f>
        <v>Kelurahan Sekanak Raya</v>
      </c>
      <c r="K172" s="572"/>
      <c r="L172" s="522"/>
      <c r="M172" s="42" t="str">
        <f t="shared" ref="M172:M177" si="17">F172</f>
        <v>1 Tahun</v>
      </c>
      <c r="N172" s="400">
        <f t="shared" ref="N172:N177" si="18">G172</f>
        <v>317900000</v>
      </c>
      <c r="O172" s="578"/>
      <c r="P172" s="579"/>
      <c r="U172" s="526">
        <f t="shared" ref="U172:U177" si="19">N172+N179</f>
        <v>352941000</v>
      </c>
    </row>
    <row r="173" spans="1:21" ht="35.25" customHeight="1" x14ac:dyDescent="0.25">
      <c r="A173" s="426"/>
      <c r="B173" s="523" t="s">
        <v>27</v>
      </c>
      <c r="C173" s="396" t="s">
        <v>359</v>
      </c>
      <c r="D173" s="399" t="s">
        <v>34</v>
      </c>
      <c r="E173" s="382"/>
      <c r="F173" s="108" t="s">
        <v>216</v>
      </c>
      <c r="G173" s="400">
        <v>326800000</v>
      </c>
      <c r="H173" s="427"/>
      <c r="I173" s="395" t="str">
        <f t="shared" si="15"/>
        <v>Pembangunan Sarana dan Prasarana Kelurahan Tanjung Sari</v>
      </c>
      <c r="J173" s="571" t="str">
        <f t="shared" si="16"/>
        <v>Kelurahan Tanjung Sari</v>
      </c>
      <c r="K173" s="572"/>
      <c r="L173" s="382"/>
      <c r="M173" s="42" t="str">
        <f t="shared" si="17"/>
        <v>1 Tahun</v>
      </c>
      <c r="N173" s="400">
        <f t="shared" si="18"/>
        <v>326800000</v>
      </c>
      <c r="O173" s="578"/>
      <c r="P173" s="579"/>
      <c r="U173" s="526">
        <f t="shared" si="19"/>
        <v>352941000</v>
      </c>
    </row>
    <row r="174" spans="1:21" ht="35.25" customHeight="1" x14ac:dyDescent="0.25">
      <c r="A174" s="426"/>
      <c r="B174" s="523" t="s">
        <v>92</v>
      </c>
      <c r="C174" s="396" t="s">
        <v>360</v>
      </c>
      <c r="D174" s="399" t="s">
        <v>35</v>
      </c>
      <c r="E174" s="382"/>
      <c r="F174" s="108" t="s">
        <v>216</v>
      </c>
      <c r="G174" s="400">
        <v>317800000</v>
      </c>
      <c r="H174" s="427"/>
      <c r="I174" s="395" t="str">
        <f t="shared" si="15"/>
        <v>Pembangunan Sarana dan Prasarana Kelurahan Pemping</v>
      </c>
      <c r="J174" s="571" t="str">
        <f t="shared" si="16"/>
        <v>Kelurahan Pemping</v>
      </c>
      <c r="K174" s="572"/>
      <c r="L174" s="382"/>
      <c r="M174" s="42" t="str">
        <f t="shared" si="17"/>
        <v>1 Tahun</v>
      </c>
      <c r="N174" s="400">
        <f t="shared" si="18"/>
        <v>317800000</v>
      </c>
      <c r="O174" s="578"/>
      <c r="P174" s="579"/>
      <c r="U174" s="526">
        <f t="shared" si="19"/>
        <v>352941000</v>
      </c>
    </row>
    <row r="175" spans="1:21" ht="35.25" customHeight="1" x14ac:dyDescent="0.25">
      <c r="A175" s="426"/>
      <c r="B175" s="523" t="s">
        <v>93</v>
      </c>
      <c r="C175" s="396" t="s">
        <v>361</v>
      </c>
      <c r="D175" s="399" t="s">
        <v>36</v>
      </c>
      <c r="E175" s="382"/>
      <c r="F175" s="108" t="s">
        <v>216</v>
      </c>
      <c r="G175" s="400">
        <v>317700000</v>
      </c>
      <c r="H175" s="427"/>
      <c r="I175" s="395" t="str">
        <f t="shared" si="15"/>
        <v>Pembangunan Sarana dan Prasarana Kelurahan Kasu</v>
      </c>
      <c r="J175" s="571" t="str">
        <f t="shared" si="16"/>
        <v>Kelurahan Kasu</v>
      </c>
      <c r="K175" s="572"/>
      <c r="L175" s="382"/>
      <c r="M175" s="42" t="str">
        <f t="shared" si="17"/>
        <v>1 Tahun</v>
      </c>
      <c r="N175" s="400">
        <f t="shared" si="18"/>
        <v>317700000</v>
      </c>
      <c r="O175" s="578"/>
      <c r="P175" s="579"/>
      <c r="U175" s="526">
        <f t="shared" si="19"/>
        <v>352941000</v>
      </c>
    </row>
    <row r="176" spans="1:21" ht="35.25" customHeight="1" x14ac:dyDescent="0.25">
      <c r="A176" s="426"/>
      <c r="B176" s="523" t="s">
        <v>94</v>
      </c>
      <c r="C176" s="396" t="s">
        <v>362</v>
      </c>
      <c r="D176" s="399" t="s">
        <v>37</v>
      </c>
      <c r="E176" s="382"/>
      <c r="F176" s="108" t="s">
        <v>216</v>
      </c>
      <c r="G176" s="400">
        <v>317660000</v>
      </c>
      <c r="H176" s="427"/>
      <c r="I176" s="395" t="str">
        <f t="shared" si="15"/>
        <v>Pembangunan Sarana dan Prasarana Kelurahan Pecong</v>
      </c>
      <c r="J176" s="571" t="str">
        <f t="shared" si="16"/>
        <v>Kelurahan Pecong</v>
      </c>
      <c r="K176" s="572"/>
      <c r="L176" s="382"/>
      <c r="M176" s="42" t="str">
        <f t="shared" si="17"/>
        <v>1 Tahun</v>
      </c>
      <c r="N176" s="400">
        <f t="shared" si="18"/>
        <v>317660000</v>
      </c>
      <c r="O176" s="578"/>
      <c r="P176" s="579"/>
      <c r="U176" s="526">
        <f t="shared" si="19"/>
        <v>352951000</v>
      </c>
    </row>
    <row r="177" spans="1:21" ht="35.25" customHeight="1" x14ac:dyDescent="0.25">
      <c r="A177" s="426"/>
      <c r="B177" s="523" t="s">
        <v>95</v>
      </c>
      <c r="C177" s="396" t="s">
        <v>363</v>
      </c>
      <c r="D177" s="399" t="s">
        <v>38</v>
      </c>
      <c r="E177" s="383"/>
      <c r="F177" s="108" t="s">
        <v>216</v>
      </c>
      <c r="G177" s="400">
        <v>318700000</v>
      </c>
      <c r="H177" s="427"/>
      <c r="I177" s="395" t="str">
        <f t="shared" si="15"/>
        <v>Pembangunan Sarana dan Prasarana Kelurahan Pulau Terong</v>
      </c>
      <c r="J177" s="571" t="str">
        <f t="shared" si="16"/>
        <v>Kelurahan Pulau Terong</v>
      </c>
      <c r="K177" s="572"/>
      <c r="L177" s="383"/>
      <c r="M177" s="42" t="str">
        <f t="shared" si="17"/>
        <v>1 Tahun</v>
      </c>
      <c r="N177" s="400">
        <f t="shared" si="18"/>
        <v>318700000</v>
      </c>
      <c r="O177" s="578"/>
      <c r="P177" s="579"/>
      <c r="U177" s="526">
        <f t="shared" si="19"/>
        <v>352941000</v>
      </c>
    </row>
    <row r="178" spans="1:21" ht="24" customHeight="1" x14ac:dyDescent="0.25">
      <c r="A178" s="426">
        <v>6</v>
      </c>
      <c r="B178" s="571" t="s">
        <v>357</v>
      </c>
      <c r="C178" s="572"/>
      <c r="D178" s="399" t="s">
        <v>25</v>
      </c>
      <c r="E178" s="522"/>
      <c r="F178" s="37"/>
      <c r="G178" s="512">
        <f>SUM(G179:G184)</f>
        <v>201096000</v>
      </c>
      <c r="H178" s="571" t="str">
        <f>B178</f>
        <v>Program Pembinaan Masyarakat melalui Pemberdayaan Masyarakat</v>
      </c>
      <c r="I178" s="572"/>
      <c r="J178" s="571" t="str">
        <f>D178</f>
        <v>Kecamatan Belakang Padang</v>
      </c>
      <c r="K178" s="572"/>
      <c r="L178" s="522"/>
      <c r="M178" s="39"/>
      <c r="N178" s="512">
        <f>SUM(N179:N184)</f>
        <v>201096000</v>
      </c>
      <c r="O178" s="580"/>
      <c r="P178" s="581"/>
      <c r="U178" s="498"/>
    </row>
    <row r="179" spans="1:21" ht="24" customHeight="1" x14ac:dyDescent="0.25">
      <c r="A179" s="426"/>
      <c r="B179" s="524" t="s">
        <v>26</v>
      </c>
      <c r="C179" s="395" t="s">
        <v>364</v>
      </c>
      <c r="D179" s="399" t="s">
        <v>33</v>
      </c>
      <c r="E179" s="522"/>
      <c r="F179" s="108" t="s">
        <v>216</v>
      </c>
      <c r="G179" s="400">
        <v>35041000</v>
      </c>
      <c r="H179" s="427"/>
      <c r="I179" s="395" t="str">
        <f t="shared" ref="I179:I184" si="20">C179</f>
        <v>Pemberdayaan Masyarakat di Kelurahan Sekanak Raya</v>
      </c>
      <c r="J179" s="571" t="str">
        <f t="shared" ref="J179:J184" si="21">D179</f>
        <v>Kelurahan Sekanak Raya</v>
      </c>
      <c r="K179" s="572"/>
      <c r="L179" s="522"/>
      <c r="M179" s="42" t="str">
        <f t="shared" ref="M179:M184" si="22">F179</f>
        <v>1 Tahun</v>
      </c>
      <c r="N179" s="400">
        <f t="shared" ref="N179:N184" si="23">G179</f>
        <v>35041000</v>
      </c>
      <c r="O179" s="578"/>
      <c r="P179" s="579"/>
      <c r="U179" s="498"/>
    </row>
    <row r="180" spans="1:21" ht="24" customHeight="1" x14ac:dyDescent="0.25">
      <c r="A180" s="426"/>
      <c r="B180" s="524" t="s">
        <v>27</v>
      </c>
      <c r="C180" s="396" t="s">
        <v>365</v>
      </c>
      <c r="D180" s="399" t="s">
        <v>34</v>
      </c>
      <c r="E180" s="382"/>
      <c r="F180" s="108" t="s">
        <v>216</v>
      </c>
      <c r="G180" s="400">
        <v>26141000</v>
      </c>
      <c r="H180" s="427"/>
      <c r="I180" s="395" t="str">
        <f t="shared" si="20"/>
        <v>Pemberdayaan Masyarakat di Kelurahan Tanjung Sari</v>
      </c>
      <c r="J180" s="571" t="str">
        <f t="shared" si="21"/>
        <v>Kelurahan Tanjung Sari</v>
      </c>
      <c r="K180" s="572"/>
      <c r="L180" s="382"/>
      <c r="M180" s="42" t="str">
        <f t="shared" si="22"/>
        <v>1 Tahun</v>
      </c>
      <c r="N180" s="400">
        <f t="shared" si="23"/>
        <v>26141000</v>
      </c>
      <c r="O180" s="578"/>
      <c r="P180" s="579"/>
      <c r="U180" s="498"/>
    </row>
    <row r="181" spans="1:21" ht="24" customHeight="1" x14ac:dyDescent="0.25">
      <c r="A181" s="426"/>
      <c r="B181" s="524" t="s">
        <v>92</v>
      </c>
      <c r="C181" s="396" t="s">
        <v>366</v>
      </c>
      <c r="D181" s="399" t="s">
        <v>35</v>
      </c>
      <c r="E181" s="382"/>
      <c r="F181" s="108" t="s">
        <v>216</v>
      </c>
      <c r="G181" s="400">
        <v>35141000</v>
      </c>
      <c r="H181" s="427"/>
      <c r="I181" s="395" t="str">
        <f t="shared" si="20"/>
        <v>Pemberdayaan Masyarakat di Kelurahan Pemping</v>
      </c>
      <c r="J181" s="571" t="str">
        <f t="shared" si="21"/>
        <v>Kelurahan Pemping</v>
      </c>
      <c r="K181" s="572"/>
      <c r="L181" s="382"/>
      <c r="M181" s="42" t="str">
        <f t="shared" si="22"/>
        <v>1 Tahun</v>
      </c>
      <c r="N181" s="400">
        <f t="shared" si="23"/>
        <v>35141000</v>
      </c>
      <c r="O181" s="578"/>
      <c r="P181" s="579"/>
      <c r="U181" s="498"/>
    </row>
    <row r="182" spans="1:21" ht="24" customHeight="1" x14ac:dyDescent="0.25">
      <c r="A182" s="426"/>
      <c r="B182" s="524" t="s">
        <v>93</v>
      </c>
      <c r="C182" s="396" t="s">
        <v>367</v>
      </c>
      <c r="D182" s="399" t="s">
        <v>36</v>
      </c>
      <c r="E182" s="382"/>
      <c r="F182" s="108" t="s">
        <v>216</v>
      </c>
      <c r="G182" s="400">
        <v>35241000</v>
      </c>
      <c r="H182" s="427"/>
      <c r="I182" s="395" t="str">
        <f t="shared" si="20"/>
        <v>Pemberdayaan Masyarakat di Kelurahan Kasu</v>
      </c>
      <c r="J182" s="571" t="str">
        <f t="shared" si="21"/>
        <v>Kelurahan Kasu</v>
      </c>
      <c r="K182" s="572"/>
      <c r="L182" s="382"/>
      <c r="M182" s="42" t="str">
        <f t="shared" si="22"/>
        <v>1 Tahun</v>
      </c>
      <c r="N182" s="400">
        <f t="shared" si="23"/>
        <v>35241000</v>
      </c>
      <c r="O182" s="578"/>
      <c r="P182" s="579"/>
      <c r="U182" s="498"/>
    </row>
    <row r="183" spans="1:21" ht="24" customHeight="1" x14ac:dyDescent="0.25">
      <c r="A183" s="426"/>
      <c r="B183" s="524" t="s">
        <v>94</v>
      </c>
      <c r="C183" s="396" t="s">
        <v>368</v>
      </c>
      <c r="D183" s="399" t="s">
        <v>37</v>
      </c>
      <c r="E183" s="382"/>
      <c r="F183" s="108" t="s">
        <v>216</v>
      </c>
      <c r="G183" s="400">
        <v>35291000</v>
      </c>
      <c r="H183" s="427"/>
      <c r="I183" s="395" t="str">
        <f t="shared" si="20"/>
        <v>Pemberdayaan Masyarakat di Kelurahan Pecong</v>
      </c>
      <c r="J183" s="571" t="str">
        <f t="shared" si="21"/>
        <v>Kelurahan Pecong</v>
      </c>
      <c r="K183" s="572"/>
      <c r="L183" s="382"/>
      <c r="M183" s="42" t="str">
        <f t="shared" si="22"/>
        <v>1 Tahun</v>
      </c>
      <c r="N183" s="400">
        <f t="shared" si="23"/>
        <v>35291000</v>
      </c>
      <c r="O183" s="578"/>
      <c r="P183" s="579"/>
      <c r="U183" s="498"/>
    </row>
    <row r="184" spans="1:21" ht="24" customHeight="1" x14ac:dyDescent="0.25">
      <c r="A184" s="426"/>
      <c r="B184" s="524" t="s">
        <v>95</v>
      </c>
      <c r="C184" s="396" t="s">
        <v>369</v>
      </c>
      <c r="D184" s="399" t="s">
        <v>38</v>
      </c>
      <c r="E184" s="383"/>
      <c r="F184" s="108" t="s">
        <v>216</v>
      </c>
      <c r="G184" s="400">
        <v>34241000</v>
      </c>
      <c r="H184" s="427"/>
      <c r="I184" s="395" t="str">
        <f t="shared" si="20"/>
        <v>Pemberdayaan Masyarakat diKelurahan Pulau Terong</v>
      </c>
      <c r="J184" s="571" t="str">
        <f t="shared" si="21"/>
        <v>Kelurahan Pulau Terong</v>
      </c>
      <c r="K184" s="572"/>
      <c r="L184" s="383"/>
      <c r="M184" s="42" t="str">
        <f t="shared" si="22"/>
        <v>1 Tahun</v>
      </c>
      <c r="N184" s="400">
        <f t="shared" si="23"/>
        <v>34241000</v>
      </c>
      <c r="O184" s="578"/>
      <c r="P184" s="579"/>
      <c r="U184" s="498"/>
    </row>
    <row r="185" spans="1:21" s="410" customFormat="1" ht="19.5" customHeight="1" x14ac:dyDescent="0.25">
      <c r="A185" s="405"/>
      <c r="B185" s="406"/>
      <c r="C185" s="573" t="s">
        <v>245</v>
      </c>
      <c r="D185" s="573"/>
      <c r="E185" s="570"/>
      <c r="F185" s="407"/>
      <c r="G185" s="408">
        <f>G161+G158+G165+G154+G145</f>
        <v>15570701067.35</v>
      </c>
      <c r="H185" s="406"/>
      <c r="I185" s="573" t="s">
        <v>245</v>
      </c>
      <c r="J185" s="573"/>
      <c r="K185" s="573"/>
      <c r="L185" s="570"/>
      <c r="M185" s="409"/>
      <c r="N185" s="408">
        <f>N161+N158+N165+N154+N145</f>
        <v>15570701067.35</v>
      </c>
      <c r="O185" s="569"/>
      <c r="P185" s="570"/>
      <c r="R185" s="503"/>
      <c r="U185" s="503"/>
    </row>
    <row r="187" spans="1:21" ht="12.75" x14ac:dyDescent="0.25">
      <c r="M187" s="527" t="s">
        <v>322</v>
      </c>
    </row>
    <row r="188" spans="1:21" ht="12.75" x14ac:dyDescent="0.25">
      <c r="M188" s="527"/>
    </row>
    <row r="189" spans="1:21" ht="12.75" x14ac:dyDescent="0.25">
      <c r="M189" s="528" t="s">
        <v>47</v>
      </c>
    </row>
    <row r="190" spans="1:21" ht="12.75" x14ac:dyDescent="0.25">
      <c r="M190" s="527"/>
    </row>
    <row r="191" spans="1:21" ht="12.75" x14ac:dyDescent="0.25">
      <c r="M191" s="527"/>
    </row>
    <row r="192" spans="1:21" ht="12.75" x14ac:dyDescent="0.25">
      <c r="M192" s="527"/>
    </row>
    <row r="193" spans="13:13" ht="12.75" x14ac:dyDescent="0.25">
      <c r="M193" s="527"/>
    </row>
    <row r="194" spans="13:13" ht="12.75" x14ac:dyDescent="0.25">
      <c r="M194" s="529" t="s">
        <v>321</v>
      </c>
    </row>
    <row r="195" spans="13:13" ht="12.75" x14ac:dyDescent="0.25">
      <c r="M195" s="527" t="s">
        <v>345</v>
      </c>
    </row>
  </sheetData>
  <mergeCells count="259">
    <mergeCell ref="B178:C178"/>
    <mergeCell ref="H178:I178"/>
    <mergeCell ref="J178:K178"/>
    <mergeCell ref="O178:P178"/>
    <mergeCell ref="J182:K182"/>
    <mergeCell ref="O182:P182"/>
    <mergeCell ref="J183:K183"/>
    <mergeCell ref="O183:P183"/>
    <mergeCell ref="J184:K184"/>
    <mergeCell ref="O184:P184"/>
    <mergeCell ref="J179:K179"/>
    <mergeCell ref="O179:P179"/>
    <mergeCell ref="J180:K180"/>
    <mergeCell ref="O180:P180"/>
    <mergeCell ref="J181:K181"/>
    <mergeCell ref="O181:P181"/>
    <mergeCell ref="J175:K175"/>
    <mergeCell ref="O175:P175"/>
    <mergeCell ref="J176:K176"/>
    <mergeCell ref="O176:P176"/>
    <mergeCell ref="J177:K177"/>
    <mergeCell ref="O177:P177"/>
    <mergeCell ref="J172:K172"/>
    <mergeCell ref="O172:P172"/>
    <mergeCell ref="J173:K173"/>
    <mergeCell ref="O173:P173"/>
    <mergeCell ref="J174:K174"/>
    <mergeCell ref="O174:P174"/>
    <mergeCell ref="E161:E163"/>
    <mergeCell ref="A62:P62"/>
    <mergeCell ref="A64:P64"/>
    <mergeCell ref="O30:P30"/>
    <mergeCell ref="J31:K31"/>
    <mergeCell ref="O31:P31"/>
    <mergeCell ref="C100:E100"/>
    <mergeCell ref="I100:L100"/>
    <mergeCell ref="O100:P100"/>
    <mergeCell ref="L33:L34"/>
    <mergeCell ref="J33:K33"/>
    <mergeCell ref="O26:P26"/>
    <mergeCell ref="J27:K27"/>
    <mergeCell ref="O27:P27"/>
    <mergeCell ref="J28:K28"/>
    <mergeCell ref="O28:P28"/>
    <mergeCell ref="J29:K29"/>
    <mergeCell ref="O29:P29"/>
    <mergeCell ref="O24:P24"/>
    <mergeCell ref="H25:I25"/>
    <mergeCell ref="J25:K25"/>
    <mergeCell ref="A63:P63"/>
    <mergeCell ref="O39:P39"/>
    <mergeCell ref="B36:C36"/>
    <mergeCell ref="E36:E37"/>
    <mergeCell ref="H36:I36"/>
    <mergeCell ref="O25:P25"/>
    <mergeCell ref="J26:K26"/>
    <mergeCell ref="A66:H66"/>
    <mergeCell ref="I66:J66"/>
    <mergeCell ref="B68:G68"/>
    <mergeCell ref="H68:N68"/>
    <mergeCell ref="O68:P70"/>
    <mergeCell ref="A69:A70"/>
    <mergeCell ref="B69:C70"/>
    <mergeCell ref="D69:D70"/>
    <mergeCell ref="E69:E70"/>
    <mergeCell ref="F69:F70"/>
    <mergeCell ref="H69:I70"/>
    <mergeCell ref="J69:K70"/>
    <mergeCell ref="L69:L70"/>
    <mergeCell ref="M69:M70"/>
    <mergeCell ref="B71:C71"/>
    <mergeCell ref="H71:I71"/>
    <mergeCell ref="J71:K71"/>
    <mergeCell ref="O71:P71"/>
    <mergeCell ref="B72:C72"/>
    <mergeCell ref="E72:E80"/>
    <mergeCell ref="H72:I72"/>
    <mergeCell ref="J72:K72"/>
    <mergeCell ref="L72:L80"/>
    <mergeCell ref="O72:P72"/>
    <mergeCell ref="O73:P73"/>
    <mergeCell ref="J74:K74"/>
    <mergeCell ref="O74:P74"/>
    <mergeCell ref="J75:K75"/>
    <mergeCell ref="O75:P75"/>
    <mergeCell ref="J76:K76"/>
    <mergeCell ref="O76:P76"/>
    <mergeCell ref="J77:K77"/>
    <mergeCell ref="O77:P77"/>
    <mergeCell ref="J78:K78"/>
    <mergeCell ref="O78:P78"/>
    <mergeCell ref="J79:K79"/>
    <mergeCell ref="O79:P79"/>
    <mergeCell ref="J80:K80"/>
    <mergeCell ref="O80:P80"/>
    <mergeCell ref="B82:C82"/>
    <mergeCell ref="E82:E83"/>
    <mergeCell ref="H82:I82"/>
    <mergeCell ref="J82:K82"/>
    <mergeCell ref="L82:L83"/>
    <mergeCell ref="B85:C85"/>
    <mergeCell ref="E85:E92"/>
    <mergeCell ref="H85:I85"/>
    <mergeCell ref="J85:K85"/>
    <mergeCell ref="L85:L92"/>
    <mergeCell ref="O88:P88"/>
    <mergeCell ref="J89:K89"/>
    <mergeCell ref="O89:P89"/>
    <mergeCell ref="J90:K90"/>
    <mergeCell ref="O90:P90"/>
    <mergeCell ref="O85:P85"/>
    <mergeCell ref="J86:K86"/>
    <mergeCell ref="O86:P86"/>
    <mergeCell ref="J87:K87"/>
    <mergeCell ref="O87:P87"/>
    <mergeCell ref="O91:P91"/>
    <mergeCell ref="J92:K92"/>
    <mergeCell ref="O92:P92"/>
    <mergeCell ref="B94:C94"/>
    <mergeCell ref="E94:E95"/>
    <mergeCell ref="H94:I94"/>
    <mergeCell ref="J94:K94"/>
    <mergeCell ref="L94:L95"/>
    <mergeCell ref="B97:C97"/>
    <mergeCell ref="E97:E98"/>
    <mergeCell ref="H97:I97"/>
    <mergeCell ref="J97:K97"/>
    <mergeCell ref="L97:L98"/>
    <mergeCell ref="C39:E39"/>
    <mergeCell ref="I39:L39"/>
    <mergeCell ref="J91:K91"/>
    <mergeCell ref="J88:K88"/>
    <mergeCell ref="H86:I86"/>
    <mergeCell ref="J36:K36"/>
    <mergeCell ref="L36:L37"/>
    <mergeCell ref="B24:C24"/>
    <mergeCell ref="H24:I24"/>
    <mergeCell ref="J24:K24"/>
    <mergeCell ref="J18:K18"/>
    <mergeCell ref="J30:K30"/>
    <mergeCell ref="B33:C33"/>
    <mergeCell ref="H33:I33"/>
    <mergeCell ref="E33:E34"/>
    <mergeCell ref="J17:K17"/>
    <mergeCell ref="O17:P17"/>
    <mergeCell ref="O18:P18"/>
    <mergeCell ref="J19:K19"/>
    <mergeCell ref="O19:P19"/>
    <mergeCell ref="B21:C21"/>
    <mergeCell ref="H21:I21"/>
    <mergeCell ref="J21:K21"/>
    <mergeCell ref="J14:K14"/>
    <mergeCell ref="O14:P14"/>
    <mergeCell ref="J15:K15"/>
    <mergeCell ref="O15:P15"/>
    <mergeCell ref="J16:K16"/>
    <mergeCell ref="O16:P16"/>
    <mergeCell ref="B11:C11"/>
    <mergeCell ref="H11:I11"/>
    <mergeCell ref="J11:K11"/>
    <mergeCell ref="O11:P11"/>
    <mergeCell ref="O12:P12"/>
    <mergeCell ref="J13:K13"/>
    <mergeCell ref="O13:P13"/>
    <mergeCell ref="L8:L9"/>
    <mergeCell ref="M8:M9"/>
    <mergeCell ref="B10:C10"/>
    <mergeCell ref="H10:I10"/>
    <mergeCell ref="J10:K10"/>
    <mergeCell ref="O10:P10"/>
    <mergeCell ref="B7:G7"/>
    <mergeCell ref="H7:N7"/>
    <mergeCell ref="O7:P9"/>
    <mergeCell ref="A8:A9"/>
    <mergeCell ref="B8:C9"/>
    <mergeCell ref="D8:D9"/>
    <mergeCell ref="E8:E9"/>
    <mergeCell ref="F8:F9"/>
    <mergeCell ref="H8:I9"/>
    <mergeCell ref="J8:K9"/>
    <mergeCell ref="B141:G141"/>
    <mergeCell ref="H141:N141"/>
    <mergeCell ref="O141:P143"/>
    <mergeCell ref="A142:A143"/>
    <mergeCell ref="B142:C143"/>
    <mergeCell ref="A1:P1"/>
    <mergeCell ref="A2:P2"/>
    <mergeCell ref="A3:P3"/>
    <mergeCell ref="A5:H5"/>
    <mergeCell ref="I5:J5"/>
    <mergeCell ref="E142:E143"/>
    <mergeCell ref="F142:F143"/>
    <mergeCell ref="H142:I143"/>
    <mergeCell ref="J142:K143"/>
    <mergeCell ref="L142:L143"/>
    <mergeCell ref="A135:P135"/>
    <mergeCell ref="A136:P136"/>
    <mergeCell ref="A137:P137"/>
    <mergeCell ref="A139:H139"/>
    <mergeCell ref="I139:J139"/>
    <mergeCell ref="M142:M143"/>
    <mergeCell ref="B144:C144"/>
    <mergeCell ref="H144:I144"/>
    <mergeCell ref="J144:K144"/>
    <mergeCell ref="O144:P144"/>
    <mergeCell ref="B145:C145"/>
    <mergeCell ref="H145:I145"/>
    <mergeCell ref="J145:K145"/>
    <mergeCell ref="E145:E147"/>
    <mergeCell ref="D142:D143"/>
    <mergeCell ref="O145:P145"/>
    <mergeCell ref="O146:P146"/>
    <mergeCell ref="J147:K147"/>
    <mergeCell ref="O147:P147"/>
    <mergeCell ref="J148:K148"/>
    <mergeCell ref="O148:P148"/>
    <mergeCell ref="J146:K146"/>
    <mergeCell ref="L145:L147"/>
    <mergeCell ref="J149:K149"/>
    <mergeCell ref="O149:P149"/>
    <mergeCell ref="J150:K150"/>
    <mergeCell ref="O150:P150"/>
    <mergeCell ref="J151:K151"/>
    <mergeCell ref="O151:P151"/>
    <mergeCell ref="J152:K152"/>
    <mergeCell ref="O152:P152"/>
    <mergeCell ref="B154:C154"/>
    <mergeCell ref="H154:I154"/>
    <mergeCell ref="J154:K154"/>
    <mergeCell ref="E154:E156"/>
    <mergeCell ref="L154:L156"/>
    <mergeCell ref="O168:P168"/>
    <mergeCell ref="J169:K169"/>
    <mergeCell ref="O169:P169"/>
    <mergeCell ref="B165:C165"/>
    <mergeCell ref="H165:I165"/>
    <mergeCell ref="J165:K165"/>
    <mergeCell ref="O165:P165"/>
    <mergeCell ref="J166:K166"/>
    <mergeCell ref="O170:P170"/>
    <mergeCell ref="J171:K171"/>
    <mergeCell ref="O171:P171"/>
    <mergeCell ref="B158:C158"/>
    <mergeCell ref="H158:I158"/>
    <mergeCell ref="J158:K158"/>
    <mergeCell ref="O166:P166"/>
    <mergeCell ref="J167:K167"/>
    <mergeCell ref="O167:P167"/>
    <mergeCell ref="J168:K168"/>
    <mergeCell ref="O185:P185"/>
    <mergeCell ref="B161:C161"/>
    <mergeCell ref="H161:I161"/>
    <mergeCell ref="J161:K161"/>
    <mergeCell ref="C185:E185"/>
    <mergeCell ref="I185:L185"/>
    <mergeCell ref="L161:L162"/>
    <mergeCell ref="E165:E166"/>
    <mergeCell ref="L165:L166"/>
    <mergeCell ref="J170:K170"/>
  </mergeCells>
  <pageMargins left="0.15748031496062992" right="0.15748031496062992" top="0.39370078740157483" bottom="0.19685039370078741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221"/>
  <sheetViews>
    <sheetView tabSelected="1" topLeftCell="J7" zoomScale="90" zoomScaleNormal="90" workbookViewId="0">
      <pane ySplit="1905" topLeftCell="A5" activePane="bottomLeft"/>
      <selection activeCell="I61" sqref="I61"/>
      <selection pane="bottomLeft" activeCell="M26" sqref="M26"/>
    </sheetView>
  </sheetViews>
  <sheetFormatPr defaultRowHeight="12.75" x14ac:dyDescent="0.25"/>
  <cols>
    <col min="1" max="1" width="0.28515625" style="83" customWidth="1"/>
    <col min="2" max="5" width="2.85546875" style="83" customWidth="1"/>
    <col min="6" max="7" width="2.28515625" style="83" customWidth="1"/>
    <col min="8" max="8" width="32.140625" style="83" customWidth="1"/>
    <col min="9" max="9" width="27.85546875" style="83" customWidth="1"/>
    <col min="10" max="11" width="8.140625" style="83" customWidth="1"/>
    <col min="12" max="12" width="11.140625" style="83" customWidth="1"/>
    <col min="13" max="13" width="17.5703125" style="83" customWidth="1"/>
    <col min="14" max="14" width="8.85546875" style="83" customWidth="1"/>
    <col min="15" max="15" width="10.42578125" style="83" customWidth="1"/>
    <col min="16" max="16" width="18" style="83" customWidth="1"/>
    <col min="17" max="18" width="9.140625" style="83"/>
    <col min="19" max="19" width="12.85546875" style="83" customWidth="1"/>
    <col min="20" max="21" width="2.28515625" style="83" customWidth="1"/>
    <col min="22" max="22" width="13.140625" style="83" customWidth="1"/>
    <col min="23" max="16384" width="9.140625" style="83"/>
  </cols>
  <sheetData>
    <row r="1" spans="1:19" s="50" customFormat="1" ht="15.75" x14ac:dyDescent="0.25">
      <c r="A1" s="49"/>
      <c r="B1" s="659" t="s">
        <v>288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</row>
    <row r="2" spans="1:19" s="50" customFormat="1" ht="15" customHeight="1" x14ac:dyDescent="0.25">
      <c r="A2" s="660" t="s">
        <v>350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</row>
    <row r="3" spans="1:19" s="50" customFormat="1" ht="15" customHeight="1" x14ac:dyDescent="0.25">
      <c r="A3" s="660" t="s">
        <v>351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</row>
    <row r="4" spans="1:19" s="50" customFormat="1" ht="15.75" x14ac:dyDescent="0.25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</row>
    <row r="5" spans="1:19" s="50" customFormat="1" ht="15.75" customHeight="1" x14ac:dyDescent="0.25">
      <c r="A5" s="49"/>
      <c r="B5" s="51" t="s">
        <v>298</v>
      </c>
      <c r="C5" s="52"/>
      <c r="D5" s="52"/>
      <c r="E5" s="52"/>
      <c r="F5" s="52"/>
      <c r="G5" s="52"/>
      <c r="H5" s="52"/>
      <c r="I5" s="52"/>
      <c r="J5" s="52"/>
      <c r="K5" s="662"/>
      <c r="L5" s="662"/>
      <c r="M5" s="662"/>
      <c r="N5" s="662"/>
      <c r="O5" s="662"/>
      <c r="P5" s="662"/>
    </row>
    <row r="6" spans="1:19" s="50" customFormat="1" ht="18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3"/>
      <c r="L6" s="53"/>
      <c r="M6" s="53"/>
      <c r="N6" s="53"/>
      <c r="O6" s="53"/>
      <c r="P6" s="53"/>
    </row>
    <row r="7" spans="1:19" s="50" customFormat="1" ht="25.5" customHeight="1" x14ac:dyDescent="0.25">
      <c r="A7" s="55"/>
      <c r="B7" s="658" t="s">
        <v>246</v>
      </c>
      <c r="C7" s="658"/>
      <c r="D7" s="658"/>
      <c r="E7" s="658"/>
      <c r="F7" s="644" t="s">
        <v>247</v>
      </c>
      <c r="G7" s="645"/>
      <c r="H7" s="646"/>
      <c r="I7" s="121" t="s">
        <v>248</v>
      </c>
      <c r="J7" s="658" t="s">
        <v>352</v>
      </c>
      <c r="K7" s="658"/>
      <c r="L7" s="658"/>
      <c r="M7" s="658"/>
      <c r="N7" s="658" t="s">
        <v>232</v>
      </c>
      <c r="O7" s="658" t="s">
        <v>353</v>
      </c>
      <c r="P7" s="658"/>
    </row>
    <row r="8" spans="1:19" s="50" customFormat="1" ht="38.25" customHeight="1" x14ac:dyDescent="0.25">
      <c r="A8" s="657"/>
      <c r="B8" s="658"/>
      <c r="C8" s="658"/>
      <c r="D8" s="658"/>
      <c r="E8" s="658"/>
      <c r="F8" s="647"/>
      <c r="G8" s="648"/>
      <c r="H8" s="649"/>
      <c r="I8" s="629" t="s">
        <v>249</v>
      </c>
      <c r="J8" s="658" t="s">
        <v>250</v>
      </c>
      <c r="K8" s="658"/>
      <c r="L8" s="658" t="s">
        <v>251</v>
      </c>
      <c r="M8" s="658" t="s">
        <v>252</v>
      </c>
      <c r="N8" s="658"/>
      <c r="O8" s="658" t="s">
        <v>251</v>
      </c>
      <c r="P8" s="658" t="s">
        <v>252</v>
      </c>
    </row>
    <row r="9" spans="1:19" s="50" customFormat="1" x14ac:dyDescent="0.25">
      <c r="A9" s="657"/>
      <c r="B9" s="658"/>
      <c r="C9" s="658"/>
      <c r="D9" s="658"/>
      <c r="E9" s="658"/>
      <c r="F9" s="650"/>
      <c r="G9" s="651"/>
      <c r="H9" s="652"/>
      <c r="I9" s="630"/>
      <c r="J9" s="658"/>
      <c r="K9" s="658"/>
      <c r="L9" s="658"/>
      <c r="M9" s="658"/>
      <c r="N9" s="658"/>
      <c r="O9" s="658"/>
      <c r="P9" s="658"/>
    </row>
    <row r="10" spans="1:19" s="50" customFormat="1" ht="15" customHeight="1" x14ac:dyDescent="0.25">
      <c r="A10" s="55"/>
      <c r="B10" s="658">
        <v>-1</v>
      </c>
      <c r="C10" s="658"/>
      <c r="D10" s="658"/>
      <c r="E10" s="658"/>
      <c r="F10" s="638">
        <v>-2</v>
      </c>
      <c r="G10" s="643"/>
      <c r="H10" s="639"/>
      <c r="I10" s="121">
        <v>-3</v>
      </c>
      <c r="J10" s="658">
        <v>-4</v>
      </c>
      <c r="K10" s="658"/>
      <c r="L10" s="121">
        <v>-5</v>
      </c>
      <c r="M10" s="121">
        <v>-6</v>
      </c>
      <c r="N10" s="121">
        <v>-7</v>
      </c>
      <c r="O10" s="121">
        <v>-8</v>
      </c>
      <c r="P10" s="121">
        <v>-9</v>
      </c>
    </row>
    <row r="11" spans="1:19" s="50" customFormat="1" ht="17.25" customHeight="1" x14ac:dyDescent="0.25">
      <c r="A11" s="55"/>
      <c r="B11" s="121">
        <v>1</v>
      </c>
      <c r="C11" s="136" t="s">
        <v>259</v>
      </c>
      <c r="D11" s="121"/>
      <c r="E11" s="121"/>
      <c r="F11" s="56" t="s">
        <v>260</v>
      </c>
      <c r="G11" s="57"/>
      <c r="H11" s="58"/>
      <c r="I11" s="121"/>
      <c r="J11" s="117"/>
      <c r="K11" s="122"/>
      <c r="L11" s="122"/>
      <c r="M11" s="122"/>
      <c r="N11" s="122"/>
      <c r="O11" s="122"/>
      <c r="P11" s="118"/>
    </row>
    <row r="12" spans="1:19" s="89" customFormat="1" ht="37.5" customHeight="1" x14ac:dyDescent="0.25">
      <c r="A12" s="84"/>
      <c r="B12" s="88"/>
      <c r="C12" s="88"/>
      <c r="D12" s="137" t="s">
        <v>258</v>
      </c>
      <c r="E12" s="88"/>
      <c r="F12" s="85"/>
      <c r="G12" s="664" t="str">
        <f>'[2]bab 5'!$E$11</f>
        <v>Program Peningkatan Pelayanan Keuangan Daerah</v>
      </c>
      <c r="H12" s="665"/>
      <c r="I12" s="352" t="str">
        <f>[3]Sheet1!$H$23</f>
        <v>Peningkatan Pelayanan Administrasi Perkantoran Kecamatan Belakang Padang</v>
      </c>
      <c r="J12" s="353"/>
      <c r="K12" s="351"/>
      <c r="L12" s="352" t="s">
        <v>289</v>
      </c>
      <c r="M12" s="354">
        <f>SUM(M13:M19)</f>
        <v>1867117412</v>
      </c>
      <c r="N12" s="352"/>
      <c r="O12" s="352"/>
      <c r="P12" s="354">
        <f>SUM(P13:P19)</f>
        <v>1923130934.3600001</v>
      </c>
    </row>
    <row r="13" spans="1:19" s="62" customFormat="1" ht="30" customHeight="1" x14ac:dyDescent="0.25">
      <c r="A13" s="59"/>
      <c r="B13" s="121"/>
      <c r="C13" s="121"/>
      <c r="D13" s="121"/>
      <c r="E13" s="136" t="s">
        <v>258</v>
      </c>
      <c r="F13" s="117"/>
      <c r="G13" s="355"/>
      <c r="H13" s="375" t="str">
        <f>'[2]bab 5'!$E$12</f>
        <v>Kegiatan Peningkatan Pelayanan Administrasi Perkantoran</v>
      </c>
      <c r="I13" s="621" t="s">
        <v>290</v>
      </c>
      <c r="J13" s="666" t="s">
        <v>25</v>
      </c>
      <c r="K13" s="667"/>
      <c r="L13" s="376" t="s">
        <v>216</v>
      </c>
      <c r="M13" s="377">
        <f>'TABEL 2.4'!N146</f>
        <v>876041012</v>
      </c>
      <c r="N13" s="307"/>
      <c r="O13" s="376" t="str">
        <f>L13</f>
        <v>1 Tahun</v>
      </c>
      <c r="P13" s="377">
        <f>M13+S13</f>
        <v>902322242.36000001</v>
      </c>
      <c r="S13" s="514">
        <f>M13*3%</f>
        <v>26281230.359999999</v>
      </c>
    </row>
    <row r="14" spans="1:19" s="50" customFormat="1" ht="39.75" customHeight="1" x14ac:dyDescent="0.25">
      <c r="A14" s="55"/>
      <c r="B14" s="121"/>
      <c r="C14" s="121"/>
      <c r="D14" s="121"/>
      <c r="E14" s="136">
        <v>46</v>
      </c>
      <c r="F14" s="117"/>
      <c r="G14" s="355"/>
      <c r="H14" s="1" t="s">
        <v>40</v>
      </c>
      <c r="I14" s="622"/>
      <c r="J14" s="663" t="s">
        <v>33</v>
      </c>
      <c r="K14" s="663"/>
      <c r="L14" s="359" t="s">
        <v>216</v>
      </c>
      <c r="M14" s="377">
        <f>'TABEL 2.4'!N147</f>
        <v>162945940</v>
      </c>
      <c r="N14" s="315"/>
      <c r="O14" s="359" t="str">
        <f t="shared" ref="O14:O19" si="0">L14</f>
        <v>1 Tahun</v>
      </c>
      <c r="P14" s="377">
        <f t="shared" ref="P14:P19" si="1">M14+S14</f>
        <v>167834318.19999999</v>
      </c>
      <c r="S14" s="514">
        <f t="shared" ref="S14:S19" si="2">M14*3%</f>
        <v>4888378.2</v>
      </c>
    </row>
    <row r="15" spans="1:19" s="70" customFormat="1" ht="42.75" customHeight="1" x14ac:dyDescent="0.25">
      <c r="A15" s="65"/>
      <c r="B15" s="66"/>
      <c r="C15" s="66"/>
      <c r="D15" s="66"/>
      <c r="E15" s="136">
        <v>47</v>
      </c>
      <c r="F15" s="67"/>
      <c r="G15" s="361"/>
      <c r="H15" s="1" t="s">
        <v>41</v>
      </c>
      <c r="I15" s="378"/>
      <c r="J15" s="663" t="s">
        <v>253</v>
      </c>
      <c r="K15" s="663"/>
      <c r="L15" s="359" t="s">
        <v>216</v>
      </c>
      <c r="M15" s="377">
        <f>'TABEL 2.4'!N148</f>
        <v>160555740</v>
      </c>
      <c r="N15" s="362"/>
      <c r="O15" s="359" t="str">
        <f t="shared" si="0"/>
        <v>1 Tahun</v>
      </c>
      <c r="P15" s="377">
        <f t="shared" si="1"/>
        <v>165372412.19999999</v>
      </c>
      <c r="S15" s="514">
        <f t="shared" si="2"/>
        <v>4816672.2</v>
      </c>
    </row>
    <row r="16" spans="1:19" s="50" customFormat="1" ht="42.75" customHeight="1" x14ac:dyDescent="0.25">
      <c r="A16" s="55"/>
      <c r="B16" s="121"/>
      <c r="C16" s="121"/>
      <c r="D16" s="121"/>
      <c r="E16" s="136">
        <v>48</v>
      </c>
      <c r="F16" s="117"/>
      <c r="G16" s="355"/>
      <c r="H16" s="1" t="s">
        <v>42</v>
      </c>
      <c r="I16" s="378"/>
      <c r="J16" s="663" t="s">
        <v>35</v>
      </c>
      <c r="K16" s="663"/>
      <c r="L16" s="359" t="s">
        <v>216</v>
      </c>
      <c r="M16" s="377">
        <f>'TABEL 2.4'!N149</f>
        <v>166846840</v>
      </c>
      <c r="N16" s="362"/>
      <c r="O16" s="359" t="str">
        <f t="shared" si="0"/>
        <v>1 Tahun</v>
      </c>
      <c r="P16" s="377">
        <f t="shared" si="1"/>
        <v>171852245.19999999</v>
      </c>
      <c r="S16" s="514">
        <f t="shared" si="2"/>
        <v>5005405.2</v>
      </c>
    </row>
    <row r="17" spans="1:19" s="50" customFormat="1" ht="42.75" customHeight="1" x14ac:dyDescent="0.25">
      <c r="A17" s="55"/>
      <c r="B17" s="121"/>
      <c r="C17" s="121"/>
      <c r="D17" s="121"/>
      <c r="E17" s="136">
        <v>49</v>
      </c>
      <c r="F17" s="117"/>
      <c r="G17" s="355"/>
      <c r="H17" s="1" t="s">
        <v>43</v>
      </c>
      <c r="I17" s="378"/>
      <c r="J17" s="663" t="s">
        <v>36</v>
      </c>
      <c r="K17" s="663"/>
      <c r="L17" s="359" t="s">
        <v>216</v>
      </c>
      <c r="M17" s="377">
        <f>'TABEL 2.4'!N150</f>
        <v>164839740</v>
      </c>
      <c r="N17" s="362"/>
      <c r="O17" s="359" t="str">
        <f t="shared" si="0"/>
        <v>1 Tahun</v>
      </c>
      <c r="P17" s="377">
        <f t="shared" si="1"/>
        <v>169784932.19999999</v>
      </c>
      <c r="S17" s="514">
        <f t="shared" si="2"/>
        <v>4945192.2</v>
      </c>
    </row>
    <row r="18" spans="1:19" s="50" customFormat="1" ht="42.75" customHeight="1" x14ac:dyDescent="0.25">
      <c r="A18" s="55"/>
      <c r="B18" s="121"/>
      <c r="C18" s="121"/>
      <c r="D18" s="121"/>
      <c r="E18" s="136">
        <v>50</v>
      </c>
      <c r="F18" s="117"/>
      <c r="G18" s="355"/>
      <c r="H18" s="1" t="s">
        <v>44</v>
      </c>
      <c r="I18" s="378"/>
      <c r="J18" s="663" t="s">
        <v>37</v>
      </c>
      <c r="K18" s="663"/>
      <c r="L18" s="359" t="s">
        <v>216</v>
      </c>
      <c r="M18" s="377">
        <f>'TABEL 2.4'!N151</f>
        <v>167285740</v>
      </c>
      <c r="N18" s="362"/>
      <c r="O18" s="359" t="str">
        <f t="shared" si="0"/>
        <v>1 Tahun</v>
      </c>
      <c r="P18" s="377">
        <f t="shared" si="1"/>
        <v>172304312.19999999</v>
      </c>
      <c r="S18" s="514">
        <f t="shared" si="2"/>
        <v>5018572.2</v>
      </c>
    </row>
    <row r="19" spans="1:19" s="50" customFormat="1" ht="42.75" customHeight="1" x14ac:dyDescent="0.25">
      <c r="A19" s="55"/>
      <c r="B19" s="121"/>
      <c r="C19" s="121"/>
      <c r="D19" s="121"/>
      <c r="E19" s="136">
        <v>51</v>
      </c>
      <c r="F19" s="117"/>
      <c r="G19" s="355"/>
      <c r="H19" s="5" t="s">
        <v>45</v>
      </c>
      <c r="I19" s="310"/>
      <c r="J19" s="663" t="s">
        <v>38</v>
      </c>
      <c r="K19" s="663"/>
      <c r="L19" s="359" t="s">
        <v>216</v>
      </c>
      <c r="M19" s="377">
        <f>'TABEL 2.4'!N152</f>
        <v>168602400</v>
      </c>
      <c r="N19" s="362"/>
      <c r="O19" s="359" t="str">
        <f t="shared" si="0"/>
        <v>1 Tahun</v>
      </c>
      <c r="P19" s="377">
        <f t="shared" si="1"/>
        <v>173660472</v>
      </c>
      <c r="S19" s="514">
        <f t="shared" si="2"/>
        <v>5058072</v>
      </c>
    </row>
    <row r="20" spans="1:19" s="50" customFormat="1" x14ac:dyDescent="0.25">
      <c r="A20" s="55"/>
      <c r="B20" s="138"/>
      <c r="C20" s="138"/>
      <c r="D20" s="138"/>
      <c r="E20" s="138"/>
      <c r="F20" s="71"/>
      <c r="G20" s="363"/>
      <c r="H20" s="364"/>
      <c r="I20" s="365"/>
      <c r="J20" s="366"/>
      <c r="K20" s="364"/>
      <c r="L20" s="367"/>
      <c r="M20" s="368"/>
      <c r="N20" s="368"/>
      <c r="O20" s="369"/>
      <c r="P20" s="368"/>
    </row>
    <row r="21" spans="1:19" s="89" customFormat="1" ht="30.75" customHeight="1" x14ac:dyDescent="0.25">
      <c r="B21" s="139"/>
      <c r="C21" s="139"/>
      <c r="D21" s="140" t="s">
        <v>259</v>
      </c>
      <c r="E21" s="139"/>
      <c r="F21" s="90"/>
      <c r="G21" s="664" t="s">
        <v>179</v>
      </c>
      <c r="H21" s="665"/>
      <c r="I21" s="623" t="s">
        <v>342</v>
      </c>
      <c r="J21" s="666" t="s">
        <v>25</v>
      </c>
      <c r="K21" s="667"/>
      <c r="L21" s="352" t="str">
        <f>L12</f>
        <v>72,01</v>
      </c>
      <c r="M21" s="370">
        <f>SUM(M22)</f>
        <v>1317723923.9099998</v>
      </c>
      <c r="N21" s="370"/>
      <c r="O21" s="371"/>
      <c r="P21" s="370">
        <f>SUM(P22)</f>
        <v>1317723923.9100001</v>
      </c>
    </row>
    <row r="22" spans="1:19" s="50" customFormat="1" ht="30.75" customHeight="1" x14ac:dyDescent="0.25">
      <c r="A22" s="55"/>
      <c r="B22" s="121"/>
      <c r="C22" s="121"/>
      <c r="D22" s="121"/>
      <c r="E22" s="136" t="s">
        <v>258</v>
      </c>
      <c r="F22" s="117"/>
      <c r="G22" s="355"/>
      <c r="H22" s="358" t="str">
        <f>'[2]bab 5'!$E$20</f>
        <v>Kegiatan Peningkatan Sarana dan Prasarana Aparatur</v>
      </c>
      <c r="I22" s="624"/>
      <c r="J22" s="668" t="s">
        <v>324</v>
      </c>
      <c r="K22" s="669"/>
      <c r="L22" s="359" t="s">
        <v>216</v>
      </c>
      <c r="M22" s="362">
        <f>SUM(M23:M31)</f>
        <v>1317723923.9099998</v>
      </c>
      <c r="N22" s="92"/>
      <c r="O22" s="359"/>
      <c r="P22" s="362">
        <v>1317723923.9100001</v>
      </c>
    </row>
    <row r="23" spans="1:19" s="50" customFormat="1" ht="30.75" customHeight="1" x14ac:dyDescent="0.25">
      <c r="A23" s="55"/>
      <c r="B23" s="429"/>
      <c r="C23" s="429"/>
      <c r="D23" s="429"/>
      <c r="E23" s="136"/>
      <c r="F23" s="430"/>
      <c r="G23" s="355"/>
      <c r="H23" s="358" t="s">
        <v>355</v>
      </c>
      <c r="I23" s="431"/>
      <c r="J23" s="432"/>
      <c r="K23" s="433"/>
      <c r="L23" s="359"/>
      <c r="M23" s="362">
        <f>'TABEL 2.4'!G155</f>
        <v>783523923.90999997</v>
      </c>
      <c r="N23" s="92"/>
      <c r="O23" s="359"/>
      <c r="P23" s="513">
        <v>570000000</v>
      </c>
      <c r="S23" s="515">
        <f>M23*3%</f>
        <v>23505717.717299998</v>
      </c>
    </row>
    <row r="24" spans="1:19" s="89" customFormat="1" ht="26.25" customHeight="1" x14ac:dyDescent="0.25">
      <c r="A24" s="84"/>
      <c r="B24" s="88"/>
      <c r="C24" s="88"/>
      <c r="D24" s="88"/>
      <c r="E24" s="137"/>
      <c r="F24" s="85"/>
      <c r="G24" s="419"/>
      <c r="H24" s="351" t="s">
        <v>331</v>
      </c>
      <c r="I24" s="420"/>
      <c r="J24" s="421"/>
      <c r="K24" s="422" t="s">
        <v>323</v>
      </c>
      <c r="L24" s="423" t="s">
        <v>338</v>
      </c>
      <c r="M24" s="92"/>
      <c r="N24" s="422"/>
      <c r="O24" s="423"/>
      <c r="P24" s="92"/>
    </row>
    <row r="25" spans="1:19" s="89" customFormat="1" ht="26.25" customHeight="1" x14ac:dyDescent="0.25">
      <c r="A25" s="84"/>
      <c r="B25" s="88"/>
      <c r="C25" s="88"/>
      <c r="D25" s="88"/>
      <c r="E25" s="137"/>
      <c r="F25" s="85"/>
      <c r="G25" s="419"/>
      <c r="H25" s="351" t="s">
        <v>332</v>
      </c>
      <c r="I25" s="420"/>
      <c r="J25" s="421"/>
      <c r="K25" s="422" t="s">
        <v>323</v>
      </c>
      <c r="L25" s="423" t="s">
        <v>339</v>
      </c>
      <c r="M25" s="92"/>
      <c r="N25" s="422"/>
      <c r="O25" s="423"/>
      <c r="P25" s="92"/>
    </row>
    <row r="26" spans="1:19" s="89" customFormat="1" ht="26.25" customHeight="1" x14ac:dyDescent="0.25">
      <c r="A26" s="84"/>
      <c r="B26" s="88"/>
      <c r="C26" s="88"/>
      <c r="D26" s="88"/>
      <c r="E26" s="137"/>
      <c r="F26" s="85"/>
      <c r="G26" s="419"/>
      <c r="H26" s="351" t="s">
        <v>333</v>
      </c>
      <c r="I26" s="420"/>
      <c r="J26" s="421"/>
      <c r="K26" s="422" t="s">
        <v>323</v>
      </c>
      <c r="L26" s="423" t="s">
        <v>336</v>
      </c>
      <c r="M26" s="92"/>
      <c r="N26" s="422"/>
      <c r="O26" s="423"/>
      <c r="P26" s="92"/>
    </row>
    <row r="27" spans="1:19" s="89" customFormat="1" ht="26.25" customHeight="1" x14ac:dyDescent="0.25">
      <c r="A27" s="84"/>
      <c r="B27" s="88"/>
      <c r="C27" s="88"/>
      <c r="D27" s="88"/>
      <c r="E27" s="137"/>
      <c r="F27" s="85"/>
      <c r="G27" s="419"/>
      <c r="H27" s="351" t="s">
        <v>334</v>
      </c>
      <c r="I27" s="420"/>
      <c r="J27" s="421"/>
      <c r="K27" s="422" t="s">
        <v>323</v>
      </c>
      <c r="L27" s="423" t="s">
        <v>340</v>
      </c>
      <c r="M27" s="92"/>
      <c r="N27" s="422"/>
      <c r="O27" s="423"/>
      <c r="P27" s="92"/>
    </row>
    <row r="28" spans="1:19" s="89" customFormat="1" ht="26.25" customHeight="1" x14ac:dyDescent="0.25">
      <c r="A28" s="84"/>
      <c r="B28" s="88"/>
      <c r="C28" s="88"/>
      <c r="D28" s="88"/>
      <c r="E28" s="137"/>
      <c r="F28" s="85"/>
      <c r="G28" s="419"/>
      <c r="H28" s="351" t="s">
        <v>335</v>
      </c>
      <c r="I28" s="420"/>
      <c r="J28" s="421"/>
      <c r="K28" s="422" t="s">
        <v>323</v>
      </c>
      <c r="L28" s="423" t="s">
        <v>341</v>
      </c>
      <c r="M28" s="92"/>
      <c r="N28" s="422"/>
      <c r="O28" s="423"/>
      <c r="P28" s="92"/>
    </row>
    <row r="29" spans="1:19" s="89" customFormat="1" ht="26.25" customHeight="1" x14ac:dyDescent="0.25">
      <c r="A29" s="84"/>
      <c r="B29" s="88"/>
      <c r="C29" s="88"/>
      <c r="D29" s="88"/>
      <c r="E29" s="137"/>
      <c r="F29" s="85"/>
      <c r="G29" s="419"/>
      <c r="H29" s="358" t="s">
        <v>356</v>
      </c>
      <c r="I29" s="420"/>
      <c r="J29" s="432"/>
      <c r="K29" s="422"/>
      <c r="L29" s="423"/>
      <c r="M29" s="513">
        <f>'TABEL 2.4'!G156</f>
        <v>534200000</v>
      </c>
      <c r="N29" s="422"/>
      <c r="O29" s="423"/>
      <c r="P29" s="513">
        <v>376680000</v>
      </c>
      <c r="S29" s="515">
        <f>M29*3%</f>
        <v>16026000</v>
      </c>
    </row>
    <row r="30" spans="1:19" s="89" customFormat="1" ht="26.25" customHeight="1" x14ac:dyDescent="0.25">
      <c r="A30" s="84"/>
      <c r="B30" s="88"/>
      <c r="C30" s="88"/>
      <c r="D30" s="88"/>
      <c r="E30" s="137"/>
      <c r="F30" s="85"/>
      <c r="G30" s="419"/>
      <c r="H30" s="351" t="s">
        <v>348</v>
      </c>
      <c r="I30" s="420"/>
      <c r="J30" s="421"/>
      <c r="K30" s="422" t="s">
        <v>323</v>
      </c>
      <c r="L30" s="423" t="s">
        <v>340</v>
      </c>
      <c r="M30" s="92"/>
      <c r="N30" s="422"/>
      <c r="O30" s="423"/>
      <c r="P30" s="92"/>
    </row>
    <row r="31" spans="1:19" s="89" customFormat="1" ht="26.25" customHeight="1" x14ac:dyDescent="0.25">
      <c r="A31" s="84"/>
      <c r="B31" s="88"/>
      <c r="C31" s="88"/>
      <c r="D31" s="88"/>
      <c r="E31" s="137"/>
      <c r="F31" s="85"/>
      <c r="G31" s="419"/>
      <c r="H31" s="351" t="s">
        <v>349</v>
      </c>
      <c r="I31" s="420"/>
      <c r="J31" s="421"/>
      <c r="K31" s="422" t="s">
        <v>323</v>
      </c>
      <c r="L31" s="423" t="s">
        <v>340</v>
      </c>
      <c r="M31" s="92"/>
      <c r="N31" s="422"/>
      <c r="O31" s="423"/>
      <c r="P31" s="92"/>
    </row>
    <row r="32" spans="1:19" s="89" customFormat="1" ht="26.25" customHeight="1" x14ac:dyDescent="0.25">
      <c r="A32" s="84"/>
      <c r="B32" s="88"/>
      <c r="C32" s="88"/>
      <c r="D32" s="88"/>
      <c r="E32" s="137"/>
      <c r="F32" s="85"/>
      <c r="G32" s="419"/>
      <c r="H32" s="351" t="s">
        <v>346</v>
      </c>
      <c r="I32" s="420"/>
      <c r="J32" s="421"/>
      <c r="K32" s="422" t="s">
        <v>323</v>
      </c>
      <c r="L32" s="423" t="s">
        <v>341</v>
      </c>
      <c r="M32" s="92"/>
      <c r="N32" s="422"/>
      <c r="O32" s="423"/>
      <c r="P32" s="92"/>
    </row>
    <row r="33" spans="1:19" s="89" customFormat="1" ht="26.25" customHeight="1" x14ac:dyDescent="0.25">
      <c r="A33" s="84"/>
      <c r="B33" s="88"/>
      <c r="C33" s="88"/>
      <c r="D33" s="88"/>
      <c r="E33" s="137"/>
      <c r="F33" s="85"/>
      <c r="G33" s="419"/>
      <c r="H33" s="351" t="s">
        <v>347</v>
      </c>
      <c r="I33" s="420"/>
      <c r="J33" s="421"/>
      <c r="K33" s="422" t="s">
        <v>323</v>
      </c>
      <c r="L33" s="423" t="s">
        <v>341</v>
      </c>
      <c r="M33" s="92"/>
      <c r="N33" s="422"/>
      <c r="O33" s="423"/>
      <c r="P33" s="92"/>
    </row>
    <row r="34" spans="1:19" s="50" customFormat="1" x14ac:dyDescent="0.25">
      <c r="A34" s="55"/>
      <c r="B34" s="138"/>
      <c r="C34" s="138"/>
      <c r="D34" s="138"/>
      <c r="E34" s="138"/>
      <c r="F34" s="71"/>
      <c r="G34" s="363"/>
      <c r="H34" s="364"/>
      <c r="I34" s="365"/>
      <c r="J34" s="366"/>
      <c r="K34" s="364"/>
      <c r="L34" s="367"/>
      <c r="M34" s="368"/>
      <c r="N34" s="368"/>
      <c r="O34" s="369"/>
      <c r="P34" s="368"/>
    </row>
    <row r="35" spans="1:19" s="50" customFormat="1" ht="17.25" customHeight="1" x14ac:dyDescent="0.25">
      <c r="A35" s="55"/>
      <c r="B35" s="121">
        <v>1</v>
      </c>
      <c r="C35" s="136" t="s">
        <v>259</v>
      </c>
      <c r="D35" s="136" t="s">
        <v>271</v>
      </c>
      <c r="E35" s="121"/>
      <c r="F35" s="56" t="s">
        <v>256</v>
      </c>
      <c r="G35" s="355"/>
      <c r="H35" s="358"/>
      <c r="I35" s="315"/>
      <c r="J35" s="357"/>
      <c r="K35" s="358"/>
      <c r="L35" s="372"/>
      <c r="M35" s="315"/>
      <c r="N35" s="315"/>
      <c r="O35" s="315"/>
      <c r="P35" s="315"/>
    </row>
    <row r="36" spans="1:19" s="97" customFormat="1" ht="30.75" customHeight="1" x14ac:dyDescent="0.25">
      <c r="A36" s="95"/>
      <c r="B36" s="86"/>
      <c r="C36" s="86"/>
      <c r="D36" s="86">
        <v>15</v>
      </c>
      <c r="E36" s="86"/>
      <c r="F36" s="119"/>
      <c r="G36" s="664" t="s">
        <v>198</v>
      </c>
      <c r="H36" s="665"/>
      <c r="I36" s="307" t="s">
        <v>292</v>
      </c>
      <c r="J36" s="666" t="s">
        <v>25</v>
      </c>
      <c r="K36" s="667"/>
      <c r="L36" s="373"/>
      <c r="M36" s="354">
        <f>SUM(M37)</f>
        <v>1568858331.4400001</v>
      </c>
      <c r="N36" s="352"/>
      <c r="O36" s="352"/>
      <c r="P36" s="354">
        <f>SUM(P37)</f>
        <v>644480000</v>
      </c>
    </row>
    <row r="37" spans="1:19" s="50" customFormat="1" ht="37.5" customHeight="1" x14ac:dyDescent="0.25">
      <c r="A37" s="55"/>
      <c r="B37" s="121"/>
      <c r="C37" s="121"/>
      <c r="D37" s="121"/>
      <c r="E37" s="136" t="s">
        <v>258</v>
      </c>
      <c r="F37" s="117"/>
      <c r="G37" s="355"/>
      <c r="H37" s="358" t="s">
        <v>53</v>
      </c>
      <c r="I37" s="310"/>
      <c r="J37" s="668" t="s">
        <v>324</v>
      </c>
      <c r="K37" s="669"/>
      <c r="L37" s="315" t="s">
        <v>205</v>
      </c>
      <c r="M37" s="362">
        <f>'TABEL 2.4'!N159</f>
        <v>1568858331.4400001</v>
      </c>
      <c r="N37" s="92"/>
      <c r="O37" s="315"/>
      <c r="P37" s="362">
        <v>644480000</v>
      </c>
      <c r="S37" s="515">
        <f>M37*3%</f>
        <v>47065749.9432</v>
      </c>
    </row>
    <row r="38" spans="1:19" s="89" customFormat="1" ht="26.25" customHeight="1" x14ac:dyDescent="0.25">
      <c r="A38" s="84"/>
      <c r="B38" s="88"/>
      <c r="C38" s="88"/>
      <c r="D38" s="88"/>
      <c r="E38" s="137"/>
      <c r="F38" s="85"/>
      <c r="G38" s="419"/>
      <c r="H38" s="351" t="s">
        <v>325</v>
      </c>
      <c r="I38" s="420"/>
      <c r="J38" s="421"/>
      <c r="K38" s="422" t="s">
        <v>323</v>
      </c>
      <c r="L38" s="139" t="s">
        <v>328</v>
      </c>
      <c r="M38" s="92" t="s">
        <v>324</v>
      </c>
      <c r="N38" s="422"/>
      <c r="O38" s="139"/>
      <c r="P38" s="92"/>
    </row>
    <row r="39" spans="1:19" s="89" customFormat="1" ht="26.25" customHeight="1" x14ac:dyDescent="0.25">
      <c r="A39" s="84"/>
      <c r="B39" s="88"/>
      <c r="C39" s="88"/>
      <c r="D39" s="88"/>
      <c r="E39" s="137"/>
      <c r="F39" s="85"/>
      <c r="G39" s="419"/>
      <c r="H39" s="351" t="s">
        <v>326</v>
      </c>
      <c r="I39" s="420"/>
      <c r="J39" s="421"/>
      <c r="K39" s="422" t="s">
        <v>323</v>
      </c>
      <c r="L39" s="139" t="s">
        <v>329</v>
      </c>
      <c r="M39" s="92" t="s">
        <v>324</v>
      </c>
      <c r="N39" s="422"/>
      <c r="O39" s="139"/>
      <c r="P39" s="92"/>
    </row>
    <row r="40" spans="1:19" s="89" customFormat="1" ht="26.25" customHeight="1" x14ac:dyDescent="0.25">
      <c r="A40" s="84"/>
      <c r="B40" s="88"/>
      <c r="C40" s="88"/>
      <c r="D40" s="88"/>
      <c r="E40" s="137"/>
      <c r="F40" s="85"/>
      <c r="G40" s="419"/>
      <c r="H40" s="351" t="s">
        <v>327</v>
      </c>
      <c r="I40" s="420"/>
      <c r="J40" s="421"/>
      <c r="K40" s="422" t="s">
        <v>323</v>
      </c>
      <c r="L40" s="139" t="s">
        <v>330</v>
      </c>
      <c r="M40" s="92" t="s">
        <v>324</v>
      </c>
      <c r="N40" s="422"/>
      <c r="O40" s="139"/>
      <c r="P40" s="92"/>
    </row>
    <row r="41" spans="1:19" s="50" customFormat="1" x14ac:dyDescent="0.25">
      <c r="A41" s="55"/>
      <c r="B41" s="138"/>
      <c r="C41" s="138"/>
      <c r="D41" s="138"/>
      <c r="E41" s="138"/>
      <c r="F41" s="71"/>
      <c r="G41" s="363"/>
      <c r="H41" s="364"/>
      <c r="I41" s="365"/>
      <c r="J41" s="366"/>
      <c r="K41" s="364"/>
      <c r="L41" s="367"/>
      <c r="M41" s="368"/>
      <c r="N41" s="368"/>
      <c r="O41" s="369"/>
      <c r="P41" s="368"/>
    </row>
    <row r="42" spans="1:19" s="50" customFormat="1" ht="25.5" x14ac:dyDescent="0.25">
      <c r="A42" s="55"/>
      <c r="B42" s="121">
        <v>1</v>
      </c>
      <c r="C42" s="136" t="s">
        <v>259</v>
      </c>
      <c r="D42" s="136" t="s">
        <v>272</v>
      </c>
      <c r="E42" s="121"/>
      <c r="F42" s="56" t="s">
        <v>275</v>
      </c>
      <c r="G42" s="355"/>
      <c r="H42" s="358"/>
      <c r="I42" s="315"/>
      <c r="J42" s="357"/>
      <c r="K42" s="358"/>
      <c r="L42" s="372"/>
      <c r="M42" s="362"/>
      <c r="N42" s="362"/>
      <c r="O42" s="374"/>
      <c r="P42" s="362"/>
    </row>
    <row r="43" spans="1:19" s="89" customFormat="1" ht="30" customHeight="1" x14ac:dyDescent="0.25">
      <c r="A43" s="84"/>
      <c r="B43" s="88"/>
      <c r="C43" s="88"/>
      <c r="D43" s="88">
        <v>15</v>
      </c>
      <c r="E43" s="88"/>
      <c r="F43" s="85"/>
      <c r="G43" s="664" t="s">
        <v>199</v>
      </c>
      <c r="H43" s="665"/>
      <c r="I43" s="625" t="s">
        <v>343</v>
      </c>
      <c r="J43" s="353"/>
      <c r="K43" s="351"/>
      <c r="L43" s="373"/>
      <c r="M43" s="354">
        <f>SUM(M44:M45)</f>
        <v>1100441400</v>
      </c>
      <c r="N43" s="352"/>
      <c r="O43" s="352"/>
      <c r="P43" s="354">
        <f>SUM(P44:P45)</f>
        <v>1133454642</v>
      </c>
    </row>
    <row r="44" spans="1:19" s="50" customFormat="1" ht="51" x14ac:dyDescent="0.25">
      <c r="A44" s="55"/>
      <c r="B44" s="121"/>
      <c r="C44" s="121"/>
      <c r="D44" s="121"/>
      <c r="E44" s="136" t="s">
        <v>267</v>
      </c>
      <c r="F44" s="117"/>
      <c r="G44" s="355"/>
      <c r="H44" s="358" t="s">
        <v>30</v>
      </c>
      <c r="I44" s="626"/>
      <c r="J44" s="666" t="s">
        <v>25</v>
      </c>
      <c r="K44" s="667"/>
      <c r="L44" s="372" t="s">
        <v>276</v>
      </c>
      <c r="M44" s="362">
        <f>'TABEL 2.4'!N162</f>
        <v>794999000</v>
      </c>
      <c r="N44" s="362"/>
      <c r="O44" s="359" t="s">
        <v>293</v>
      </c>
      <c r="P44" s="362">
        <f>M44+S44</f>
        <v>818848970</v>
      </c>
      <c r="S44" s="515">
        <f>M44*3%</f>
        <v>23849970</v>
      </c>
    </row>
    <row r="45" spans="1:19" s="50" customFormat="1" ht="30" customHeight="1" x14ac:dyDescent="0.25">
      <c r="A45" s="55"/>
      <c r="B45" s="121"/>
      <c r="C45" s="121"/>
      <c r="D45" s="121"/>
      <c r="E45" s="136" t="s">
        <v>271</v>
      </c>
      <c r="F45" s="117"/>
      <c r="G45" s="355"/>
      <c r="H45" s="358" t="s">
        <v>31</v>
      </c>
      <c r="I45" s="670"/>
      <c r="J45" s="666" t="s">
        <v>25</v>
      </c>
      <c r="K45" s="667"/>
      <c r="L45" s="372" t="str">
        <f>'[1]Tabel 2.3.'!N19</f>
        <v>4 Event</v>
      </c>
      <c r="M45" s="362">
        <f>'TABEL 2.4'!N163</f>
        <v>305442400</v>
      </c>
      <c r="N45" s="362"/>
      <c r="O45" s="359" t="str">
        <f>L45</f>
        <v>4 Event</v>
      </c>
      <c r="P45" s="362">
        <f>M45+S45</f>
        <v>314605672</v>
      </c>
      <c r="S45" s="515">
        <f>M45*3%</f>
        <v>9163272</v>
      </c>
    </row>
    <row r="46" spans="1:19" s="50" customFormat="1" x14ac:dyDescent="0.25">
      <c r="A46" s="55"/>
      <c r="B46" s="138"/>
      <c r="C46" s="138"/>
      <c r="D46" s="138"/>
      <c r="E46" s="138"/>
      <c r="F46" s="71"/>
      <c r="G46" s="363"/>
      <c r="H46" s="364"/>
      <c r="I46" s="365"/>
      <c r="J46" s="366"/>
      <c r="K46" s="364"/>
      <c r="L46" s="367"/>
      <c r="M46" s="368"/>
      <c r="N46" s="368"/>
      <c r="O46" s="369"/>
      <c r="P46" s="368"/>
    </row>
    <row r="47" spans="1:19" s="50" customFormat="1" ht="17.25" customHeight="1" x14ac:dyDescent="0.25">
      <c r="A47" s="55"/>
      <c r="B47" s="121">
        <v>1</v>
      </c>
      <c r="C47" s="136" t="s">
        <v>258</v>
      </c>
      <c r="D47" s="136" t="s">
        <v>272</v>
      </c>
      <c r="E47" s="121"/>
      <c r="F47" s="56" t="s">
        <v>268</v>
      </c>
      <c r="G47" s="355"/>
      <c r="H47" s="356"/>
      <c r="I47" s="315"/>
      <c r="J47" s="357"/>
      <c r="K47" s="355"/>
      <c r="L47" s="355"/>
      <c r="M47" s="355"/>
      <c r="N47" s="355"/>
      <c r="O47" s="355"/>
      <c r="P47" s="358"/>
    </row>
    <row r="48" spans="1:19" s="89" customFormat="1" ht="41.25" customHeight="1" x14ac:dyDescent="0.25">
      <c r="A48" s="84"/>
      <c r="B48" s="88"/>
      <c r="C48" s="88"/>
      <c r="D48" s="88">
        <v>16</v>
      </c>
      <c r="E48" s="88"/>
      <c r="F48" s="85"/>
      <c r="G48" s="664" t="s">
        <v>269</v>
      </c>
      <c r="H48" s="665"/>
      <c r="I48" s="351" t="s">
        <v>270</v>
      </c>
      <c r="J48" s="353"/>
      <c r="K48" s="351"/>
      <c r="L48" s="352"/>
      <c r="M48" s="354">
        <f>SUM(M49:M54)</f>
        <v>7800000000</v>
      </c>
      <c r="N48" s="352"/>
      <c r="O48" s="352"/>
      <c r="P48" s="354">
        <f>SUM(P49:P54)</f>
        <v>8034000000</v>
      </c>
    </row>
    <row r="49" spans="1:25" s="50" customFormat="1" ht="51.75" customHeight="1" x14ac:dyDescent="0.25">
      <c r="A49" s="55"/>
      <c r="B49" s="121"/>
      <c r="C49" s="121"/>
      <c r="D49" s="121"/>
      <c r="E49" s="136">
        <v>45</v>
      </c>
      <c r="F49" s="530" t="s">
        <v>26</v>
      </c>
      <c r="G49" s="355"/>
      <c r="H49" s="29" t="s">
        <v>181</v>
      </c>
      <c r="I49" s="625" t="s">
        <v>291</v>
      </c>
      <c r="J49" s="663" t="s">
        <v>33</v>
      </c>
      <c r="K49" s="663"/>
      <c r="L49" s="359" t="s">
        <v>216</v>
      </c>
      <c r="M49" s="360">
        <f>'TABEL 2.4'!N166</f>
        <v>1295840000</v>
      </c>
      <c r="N49" s="315"/>
      <c r="O49" s="359" t="str">
        <f t="shared" ref="O49:O54" si="3">L49</f>
        <v>1 Tahun</v>
      </c>
      <c r="P49" s="360">
        <f t="shared" ref="P49:P54" si="4">M49+S49</f>
        <v>1334715200</v>
      </c>
      <c r="S49" s="515">
        <f t="shared" ref="S49:S54" si="5">M49*3%</f>
        <v>38875200</v>
      </c>
      <c r="T49" s="520"/>
      <c r="U49" s="520"/>
      <c r="V49" s="516">
        <v>1317723923.9100001</v>
      </c>
      <c r="W49" s="103"/>
      <c r="X49" s="103"/>
      <c r="Y49" s="505">
        <v>1568858331.4400001</v>
      </c>
    </row>
    <row r="50" spans="1:25" s="70" customFormat="1" ht="51.75" customHeight="1" thickBot="1" x14ac:dyDescent="0.3">
      <c r="A50" s="65"/>
      <c r="B50" s="66"/>
      <c r="C50" s="66"/>
      <c r="D50" s="66"/>
      <c r="E50" s="136">
        <v>46</v>
      </c>
      <c r="F50" s="530" t="s">
        <v>27</v>
      </c>
      <c r="G50" s="361"/>
      <c r="H50" s="30" t="s">
        <v>182</v>
      </c>
      <c r="I50" s="626"/>
      <c r="J50" s="663" t="s">
        <v>253</v>
      </c>
      <c r="K50" s="663"/>
      <c r="L50" s="359" t="s">
        <v>216</v>
      </c>
      <c r="M50" s="360">
        <f>'TABEL 2.4'!N167</f>
        <v>1299840000</v>
      </c>
      <c r="N50" s="362"/>
      <c r="O50" s="359" t="str">
        <f t="shared" si="3"/>
        <v>1 Tahun</v>
      </c>
      <c r="P50" s="360">
        <f t="shared" si="4"/>
        <v>1338835200</v>
      </c>
      <c r="S50" s="515">
        <f t="shared" si="5"/>
        <v>38995200</v>
      </c>
      <c r="T50" s="520"/>
      <c r="U50" s="520"/>
      <c r="V50" s="103"/>
      <c r="W50" s="103"/>
      <c r="X50" s="103"/>
      <c r="Y50" s="103"/>
    </row>
    <row r="51" spans="1:25" s="50" customFormat="1" ht="51.75" customHeight="1" thickBot="1" x14ac:dyDescent="0.3">
      <c r="A51" s="55"/>
      <c r="B51" s="121"/>
      <c r="C51" s="121"/>
      <c r="D51" s="121"/>
      <c r="E51" s="136">
        <v>47</v>
      </c>
      <c r="F51" s="530" t="s">
        <v>92</v>
      </c>
      <c r="G51" s="355"/>
      <c r="H51" s="30" t="s">
        <v>183</v>
      </c>
      <c r="I51" s="309"/>
      <c r="J51" s="663" t="s">
        <v>35</v>
      </c>
      <c r="K51" s="663"/>
      <c r="L51" s="359" t="s">
        <v>216</v>
      </c>
      <c r="M51" s="360">
        <f>'TABEL 2.4'!N168</f>
        <v>1300850000</v>
      </c>
      <c r="N51" s="362"/>
      <c r="O51" s="359" t="str">
        <f t="shared" si="3"/>
        <v>1 Tahun</v>
      </c>
      <c r="P51" s="360">
        <f t="shared" si="4"/>
        <v>1339875500</v>
      </c>
      <c r="S51" s="515">
        <f t="shared" si="5"/>
        <v>39025500</v>
      </c>
      <c r="T51" s="518"/>
      <c r="U51" s="519"/>
      <c r="V51" s="517">
        <f>V52+V53</f>
        <v>1317.72</v>
      </c>
      <c r="W51" s="507">
        <v>1</v>
      </c>
      <c r="X51" s="508">
        <v>946678639.03999996</v>
      </c>
      <c r="Y51" s="509">
        <f>SUM(Y52:Y53)</f>
        <v>946.68000000000006</v>
      </c>
    </row>
    <row r="52" spans="1:25" s="50" customFormat="1" ht="51.75" customHeight="1" thickBot="1" x14ac:dyDescent="0.3">
      <c r="A52" s="55"/>
      <c r="B52" s="121"/>
      <c r="C52" s="121"/>
      <c r="D52" s="121"/>
      <c r="E52" s="136">
        <v>48</v>
      </c>
      <c r="F52" s="530" t="s">
        <v>93</v>
      </c>
      <c r="G52" s="355"/>
      <c r="H52" s="30" t="s">
        <v>184</v>
      </c>
      <c r="I52" s="309"/>
      <c r="J52" s="663" t="s">
        <v>36</v>
      </c>
      <c r="K52" s="663"/>
      <c r="L52" s="359" t="s">
        <v>216</v>
      </c>
      <c r="M52" s="360">
        <f>'TABEL 2.4'!N169</f>
        <v>1299935000</v>
      </c>
      <c r="N52" s="362"/>
      <c r="O52" s="359" t="str">
        <f t="shared" si="3"/>
        <v>1 Tahun</v>
      </c>
      <c r="P52" s="360">
        <f t="shared" si="4"/>
        <v>1338933050</v>
      </c>
      <c r="S52" s="515">
        <f t="shared" si="5"/>
        <v>38998050</v>
      </c>
      <c r="T52" s="521"/>
      <c r="U52" s="519"/>
      <c r="V52" s="517">
        <v>783.52</v>
      </c>
      <c r="W52" s="510">
        <v>1</v>
      </c>
      <c r="X52" s="511"/>
      <c r="Y52" s="506">
        <v>570</v>
      </c>
    </row>
    <row r="53" spans="1:25" s="50" customFormat="1" ht="51.75" customHeight="1" thickBot="1" x14ac:dyDescent="0.3">
      <c r="A53" s="55"/>
      <c r="B53" s="121"/>
      <c r="C53" s="121"/>
      <c r="D53" s="121"/>
      <c r="E53" s="136">
        <v>49</v>
      </c>
      <c r="F53" s="530" t="s">
        <v>94</v>
      </c>
      <c r="G53" s="355"/>
      <c r="H53" s="30" t="s">
        <v>185</v>
      </c>
      <c r="I53" s="309"/>
      <c r="J53" s="663" t="s">
        <v>37</v>
      </c>
      <c r="K53" s="663"/>
      <c r="L53" s="359" t="s">
        <v>216</v>
      </c>
      <c r="M53" s="360">
        <f>'TABEL 2.4'!N170</f>
        <v>1294135000</v>
      </c>
      <c r="N53" s="362"/>
      <c r="O53" s="359" t="str">
        <f t="shared" si="3"/>
        <v>1 Tahun</v>
      </c>
      <c r="P53" s="360">
        <f t="shared" si="4"/>
        <v>1332959050</v>
      </c>
      <c r="S53" s="515">
        <f t="shared" si="5"/>
        <v>38824050</v>
      </c>
      <c r="T53" s="521"/>
      <c r="U53" s="519"/>
      <c r="V53" s="517">
        <v>534.20000000000005</v>
      </c>
      <c r="W53" s="510">
        <v>1</v>
      </c>
      <c r="X53" s="511"/>
      <c r="Y53" s="506">
        <v>376.68</v>
      </c>
    </row>
    <row r="54" spans="1:25" s="50" customFormat="1" ht="51.75" customHeight="1" x14ac:dyDescent="0.25">
      <c r="A54" s="55"/>
      <c r="B54" s="121"/>
      <c r="C54" s="121"/>
      <c r="D54" s="121"/>
      <c r="E54" s="136">
        <v>50</v>
      </c>
      <c r="F54" s="530" t="s">
        <v>95</v>
      </c>
      <c r="G54" s="355"/>
      <c r="H54" s="30" t="s">
        <v>186</v>
      </c>
      <c r="I54" s="310"/>
      <c r="J54" s="663" t="s">
        <v>38</v>
      </c>
      <c r="K54" s="663"/>
      <c r="L54" s="359" t="s">
        <v>216</v>
      </c>
      <c r="M54" s="360">
        <f>'TABEL 2.4'!N171</f>
        <v>1309400000</v>
      </c>
      <c r="N54" s="362"/>
      <c r="O54" s="359" t="str">
        <f t="shared" si="3"/>
        <v>1 Tahun</v>
      </c>
      <c r="P54" s="360">
        <f t="shared" si="4"/>
        <v>1348682000</v>
      </c>
      <c r="S54" s="515">
        <f t="shared" si="5"/>
        <v>39282000</v>
      </c>
    </row>
    <row r="55" spans="1:25" s="50" customFormat="1" ht="27.75" customHeight="1" x14ac:dyDescent="0.25">
      <c r="A55" s="55"/>
      <c r="B55" s="429"/>
      <c r="C55" s="429"/>
      <c r="D55" s="429"/>
      <c r="E55" s="136">
        <v>45</v>
      </c>
      <c r="F55" s="430"/>
      <c r="G55" s="531" t="s">
        <v>26</v>
      </c>
      <c r="H55" s="532" t="str">
        <f>'TABEL 2.4'!C172</f>
        <v>Pembangunan Sarana dan Prasarana Kelurahan Sekanak Raya</v>
      </c>
      <c r="I55" s="625" t="s">
        <v>291</v>
      </c>
      <c r="J55" s="663" t="s">
        <v>33</v>
      </c>
      <c r="K55" s="663"/>
      <c r="L55" s="359" t="s">
        <v>216</v>
      </c>
      <c r="M55" s="360">
        <f>'TABEL 2.4'!G172</f>
        <v>317900000</v>
      </c>
      <c r="N55" s="315"/>
      <c r="O55" s="359" t="str">
        <f t="shared" ref="O55:O60" si="6">L55</f>
        <v>1 Tahun</v>
      </c>
      <c r="P55" s="360">
        <v>350000000</v>
      </c>
      <c r="S55" s="515">
        <f t="shared" ref="S55:S60" si="7">M55*3%</f>
        <v>9537000</v>
      </c>
      <c r="T55" s="520"/>
      <c r="U55" s="520"/>
      <c r="V55" s="516">
        <v>1317723923.9100001</v>
      </c>
      <c r="W55" s="103"/>
      <c r="X55" s="103"/>
      <c r="Y55" s="505">
        <v>1568858331.4400001</v>
      </c>
    </row>
    <row r="56" spans="1:25" s="70" customFormat="1" ht="27.75" customHeight="1" thickBot="1" x14ac:dyDescent="0.3">
      <c r="A56" s="65"/>
      <c r="B56" s="66"/>
      <c r="C56" s="66"/>
      <c r="D56" s="66"/>
      <c r="E56" s="136">
        <v>46</v>
      </c>
      <c r="F56" s="67"/>
      <c r="G56" s="531" t="s">
        <v>27</v>
      </c>
      <c r="H56" s="533" t="str">
        <f>'TABEL 2.4'!C173</f>
        <v>Pembangunan Sarana dan Prasarana Kelurahan Tanjung Sari</v>
      </c>
      <c r="I56" s="626"/>
      <c r="J56" s="663" t="s">
        <v>253</v>
      </c>
      <c r="K56" s="663"/>
      <c r="L56" s="359" t="s">
        <v>216</v>
      </c>
      <c r="M56" s="360">
        <f>'TABEL 2.4'!G173</f>
        <v>326800000</v>
      </c>
      <c r="N56" s="362"/>
      <c r="O56" s="359" t="str">
        <f t="shared" si="6"/>
        <v>1 Tahun</v>
      </c>
      <c r="P56" s="360">
        <v>350000000</v>
      </c>
      <c r="S56" s="515">
        <f t="shared" si="7"/>
        <v>9804000</v>
      </c>
      <c r="T56" s="520"/>
      <c r="U56" s="520"/>
      <c r="V56" s="103"/>
      <c r="W56" s="103"/>
      <c r="X56" s="103"/>
      <c r="Y56" s="103"/>
    </row>
    <row r="57" spans="1:25" s="50" customFormat="1" ht="27.75" customHeight="1" thickBot="1" x14ac:dyDescent="0.3">
      <c r="A57" s="55"/>
      <c r="B57" s="429"/>
      <c r="C57" s="429"/>
      <c r="D57" s="429"/>
      <c r="E57" s="136">
        <v>47</v>
      </c>
      <c r="F57" s="430"/>
      <c r="G57" s="531" t="s">
        <v>92</v>
      </c>
      <c r="H57" s="533" t="str">
        <f>'TABEL 2.4'!C174</f>
        <v>Pembangunan Sarana dan Prasarana Kelurahan Pemping</v>
      </c>
      <c r="I57" s="309"/>
      <c r="J57" s="663" t="s">
        <v>35</v>
      </c>
      <c r="K57" s="663"/>
      <c r="L57" s="359" t="s">
        <v>216</v>
      </c>
      <c r="M57" s="360">
        <f>'TABEL 2.4'!G174</f>
        <v>317800000</v>
      </c>
      <c r="N57" s="362"/>
      <c r="O57" s="359" t="str">
        <f t="shared" si="6"/>
        <v>1 Tahun</v>
      </c>
      <c r="P57" s="360">
        <v>350000000</v>
      </c>
      <c r="S57" s="515">
        <f t="shared" si="7"/>
        <v>9534000</v>
      </c>
      <c r="T57" s="518"/>
      <c r="U57" s="519"/>
      <c r="V57" s="517">
        <f>V58+V59</f>
        <v>1317.72</v>
      </c>
      <c r="W57" s="507">
        <v>1</v>
      </c>
      <c r="X57" s="508">
        <v>946678639.03999996</v>
      </c>
      <c r="Y57" s="509">
        <f>SUM(Y58:Y59)</f>
        <v>946.68000000000006</v>
      </c>
    </row>
    <row r="58" spans="1:25" s="50" customFormat="1" ht="27.75" customHeight="1" thickBot="1" x14ac:dyDescent="0.3">
      <c r="A58" s="55"/>
      <c r="B58" s="429"/>
      <c r="C58" s="429"/>
      <c r="D58" s="429"/>
      <c r="E58" s="136">
        <v>48</v>
      </c>
      <c r="F58" s="430"/>
      <c r="G58" s="531" t="s">
        <v>93</v>
      </c>
      <c r="H58" s="533" t="str">
        <f>'TABEL 2.4'!C175</f>
        <v>Pembangunan Sarana dan Prasarana Kelurahan Kasu</v>
      </c>
      <c r="I58" s="309"/>
      <c r="J58" s="663" t="s">
        <v>36</v>
      </c>
      <c r="K58" s="663"/>
      <c r="L58" s="359" t="s">
        <v>216</v>
      </c>
      <c r="M58" s="360">
        <f>'TABEL 2.4'!G175</f>
        <v>317700000</v>
      </c>
      <c r="N58" s="362"/>
      <c r="O58" s="359" t="str">
        <f t="shared" si="6"/>
        <v>1 Tahun</v>
      </c>
      <c r="P58" s="360">
        <v>350000000</v>
      </c>
      <c r="S58" s="515">
        <f t="shared" si="7"/>
        <v>9531000</v>
      </c>
      <c r="T58" s="521"/>
      <c r="U58" s="519"/>
      <c r="V58" s="517">
        <v>783.52</v>
      </c>
      <c r="W58" s="510">
        <v>1</v>
      </c>
      <c r="X58" s="511"/>
      <c r="Y58" s="506">
        <v>570</v>
      </c>
    </row>
    <row r="59" spans="1:25" s="50" customFormat="1" ht="27.75" customHeight="1" thickBot="1" x14ac:dyDescent="0.3">
      <c r="A59" s="55"/>
      <c r="B59" s="429"/>
      <c r="C59" s="429"/>
      <c r="D59" s="429"/>
      <c r="E59" s="136">
        <v>49</v>
      </c>
      <c r="F59" s="430"/>
      <c r="G59" s="531" t="s">
        <v>94</v>
      </c>
      <c r="H59" s="533" t="str">
        <f>'TABEL 2.4'!C176</f>
        <v>Pembangunan Sarana dan Prasarana Kelurahan Pecong</v>
      </c>
      <c r="I59" s="309"/>
      <c r="J59" s="663" t="s">
        <v>37</v>
      </c>
      <c r="K59" s="663"/>
      <c r="L59" s="359" t="s">
        <v>216</v>
      </c>
      <c r="M59" s="360">
        <f>'TABEL 2.4'!G176</f>
        <v>317660000</v>
      </c>
      <c r="N59" s="362"/>
      <c r="O59" s="359" t="str">
        <f t="shared" si="6"/>
        <v>1 Tahun</v>
      </c>
      <c r="P59" s="360">
        <v>350000000</v>
      </c>
      <c r="S59" s="515">
        <f t="shared" si="7"/>
        <v>9529800</v>
      </c>
      <c r="T59" s="521"/>
      <c r="U59" s="519"/>
      <c r="V59" s="517">
        <v>534.20000000000005</v>
      </c>
      <c r="W59" s="510">
        <v>1</v>
      </c>
      <c r="X59" s="511"/>
      <c r="Y59" s="506">
        <v>376.68</v>
      </c>
    </row>
    <row r="60" spans="1:25" s="50" customFormat="1" ht="27.75" customHeight="1" x14ac:dyDescent="0.25">
      <c r="A60" s="55"/>
      <c r="B60" s="429"/>
      <c r="C60" s="429"/>
      <c r="D60" s="429"/>
      <c r="E60" s="136">
        <v>50</v>
      </c>
      <c r="F60" s="430"/>
      <c r="G60" s="531" t="s">
        <v>95</v>
      </c>
      <c r="H60" s="533" t="str">
        <f>'TABEL 2.4'!C177</f>
        <v>Pembangunan Sarana dan Prasarana Kelurahan Pulau Terong</v>
      </c>
      <c r="I60" s="310"/>
      <c r="J60" s="663" t="s">
        <v>38</v>
      </c>
      <c r="K60" s="663"/>
      <c r="L60" s="359" t="s">
        <v>216</v>
      </c>
      <c r="M60" s="360">
        <f>'TABEL 2.4'!G177</f>
        <v>318700000</v>
      </c>
      <c r="N60" s="362"/>
      <c r="O60" s="359" t="str">
        <f t="shared" si="6"/>
        <v>1 Tahun</v>
      </c>
      <c r="P60" s="360">
        <v>350000000</v>
      </c>
      <c r="S60" s="515">
        <f t="shared" si="7"/>
        <v>9561000</v>
      </c>
    </row>
    <row r="61" spans="1:25" s="89" customFormat="1" ht="41.25" customHeight="1" x14ac:dyDescent="0.25">
      <c r="A61" s="84"/>
      <c r="B61" s="88"/>
      <c r="C61" s="88"/>
      <c r="D61" s="88">
        <v>16</v>
      </c>
      <c r="E61" s="88"/>
      <c r="F61" s="85"/>
      <c r="G61" s="671" t="s">
        <v>357</v>
      </c>
      <c r="H61" s="672"/>
      <c r="I61" s="351" t="s">
        <v>370</v>
      </c>
      <c r="J61" s="353"/>
      <c r="K61" s="351"/>
      <c r="L61" s="352"/>
      <c r="M61" s="354">
        <f>SUM(M62:M67)</f>
        <v>201096000</v>
      </c>
      <c r="N61" s="352"/>
      <c r="O61" s="352"/>
      <c r="P61" s="354">
        <f>SUM(P62:P67)</f>
        <v>240000000</v>
      </c>
    </row>
    <row r="62" spans="1:25" s="50" customFormat="1" ht="27.75" customHeight="1" x14ac:dyDescent="0.25">
      <c r="A62" s="55"/>
      <c r="B62" s="429"/>
      <c r="C62" s="429"/>
      <c r="D62" s="429"/>
      <c r="E62" s="136">
        <v>45</v>
      </c>
      <c r="F62" s="530" t="s">
        <v>26</v>
      </c>
      <c r="G62" s="355"/>
      <c r="H62" s="29" t="str">
        <f>'TABEL 2.4'!C179</f>
        <v>Pemberdayaan Masyarakat di Kelurahan Sekanak Raya</v>
      </c>
      <c r="I62" s="625"/>
      <c r="J62" s="663" t="s">
        <v>33</v>
      </c>
      <c r="K62" s="663"/>
      <c r="L62" s="359" t="s">
        <v>216</v>
      </c>
      <c r="M62" s="360">
        <f>'TABEL 2.4'!G179</f>
        <v>35041000</v>
      </c>
      <c r="N62" s="315"/>
      <c r="O62" s="359" t="str">
        <f t="shared" ref="O62:O67" si="8">L62</f>
        <v>1 Tahun</v>
      </c>
      <c r="P62" s="360">
        <v>40000000</v>
      </c>
      <c r="S62" s="515">
        <f t="shared" ref="S62:S67" si="9">M62*3%</f>
        <v>1051230</v>
      </c>
      <c r="T62" s="520"/>
      <c r="U62" s="520"/>
      <c r="V62" s="516">
        <v>1317723923.9100001</v>
      </c>
      <c r="W62" s="103"/>
      <c r="X62" s="103"/>
      <c r="Y62" s="505">
        <v>1568858331.4400001</v>
      </c>
    </row>
    <row r="63" spans="1:25" s="70" customFormat="1" ht="27.75" customHeight="1" thickBot="1" x14ac:dyDescent="0.3">
      <c r="A63" s="65"/>
      <c r="B63" s="66"/>
      <c r="C63" s="66"/>
      <c r="D63" s="66"/>
      <c r="E63" s="136">
        <v>46</v>
      </c>
      <c r="F63" s="530" t="s">
        <v>27</v>
      </c>
      <c r="G63" s="361"/>
      <c r="H63" s="29" t="str">
        <f>'TABEL 2.4'!C180</f>
        <v>Pemberdayaan Masyarakat di Kelurahan Tanjung Sari</v>
      </c>
      <c r="I63" s="626"/>
      <c r="J63" s="663" t="s">
        <v>253</v>
      </c>
      <c r="K63" s="663"/>
      <c r="L63" s="359" t="s">
        <v>216</v>
      </c>
      <c r="M63" s="360">
        <f>'TABEL 2.4'!G180</f>
        <v>26141000</v>
      </c>
      <c r="N63" s="362"/>
      <c r="O63" s="359" t="str">
        <f t="shared" si="8"/>
        <v>1 Tahun</v>
      </c>
      <c r="P63" s="360">
        <v>40000000</v>
      </c>
      <c r="S63" s="515">
        <f t="shared" si="9"/>
        <v>784230</v>
      </c>
      <c r="T63" s="520"/>
      <c r="U63" s="520"/>
      <c r="V63" s="103"/>
      <c r="W63" s="103"/>
      <c r="X63" s="103"/>
      <c r="Y63" s="103"/>
    </row>
    <row r="64" spans="1:25" s="50" customFormat="1" ht="27.75" customHeight="1" thickBot="1" x14ac:dyDescent="0.3">
      <c r="A64" s="55"/>
      <c r="B64" s="429"/>
      <c r="C64" s="429"/>
      <c r="D64" s="429"/>
      <c r="E64" s="136">
        <v>47</v>
      </c>
      <c r="F64" s="530" t="s">
        <v>92</v>
      </c>
      <c r="G64" s="355"/>
      <c r="H64" s="29" t="str">
        <f>'TABEL 2.4'!C181</f>
        <v>Pemberdayaan Masyarakat di Kelurahan Pemping</v>
      </c>
      <c r="I64" s="309"/>
      <c r="J64" s="663" t="s">
        <v>35</v>
      </c>
      <c r="K64" s="663"/>
      <c r="L64" s="359" t="s">
        <v>216</v>
      </c>
      <c r="M64" s="360">
        <f>'TABEL 2.4'!G181</f>
        <v>35141000</v>
      </c>
      <c r="N64" s="362"/>
      <c r="O64" s="359" t="str">
        <f t="shared" si="8"/>
        <v>1 Tahun</v>
      </c>
      <c r="P64" s="360">
        <v>40000000</v>
      </c>
      <c r="S64" s="515">
        <f t="shared" si="9"/>
        <v>1054230</v>
      </c>
      <c r="T64" s="518"/>
      <c r="U64" s="519"/>
      <c r="V64" s="517">
        <f>V65+V66</f>
        <v>1317.72</v>
      </c>
      <c r="W64" s="507">
        <v>1</v>
      </c>
      <c r="X64" s="508">
        <v>946678639.03999996</v>
      </c>
      <c r="Y64" s="509">
        <f>SUM(Y65:Y66)</f>
        <v>946.68000000000006</v>
      </c>
    </row>
    <row r="65" spans="1:25" s="50" customFormat="1" ht="27.75" customHeight="1" thickBot="1" x14ac:dyDescent="0.3">
      <c r="A65" s="55"/>
      <c r="B65" s="429"/>
      <c r="C65" s="429"/>
      <c r="D65" s="429"/>
      <c r="E65" s="136">
        <v>48</v>
      </c>
      <c r="F65" s="530" t="s">
        <v>93</v>
      </c>
      <c r="G65" s="355"/>
      <c r="H65" s="29" t="str">
        <f>'TABEL 2.4'!C182</f>
        <v>Pemberdayaan Masyarakat di Kelurahan Kasu</v>
      </c>
      <c r="I65" s="309"/>
      <c r="J65" s="663" t="s">
        <v>36</v>
      </c>
      <c r="K65" s="663"/>
      <c r="L65" s="359" t="s">
        <v>216</v>
      </c>
      <c r="M65" s="360">
        <f>'TABEL 2.4'!G182</f>
        <v>35241000</v>
      </c>
      <c r="N65" s="362"/>
      <c r="O65" s="359" t="str">
        <f t="shared" si="8"/>
        <v>1 Tahun</v>
      </c>
      <c r="P65" s="360">
        <v>40000000</v>
      </c>
      <c r="S65" s="515">
        <f t="shared" si="9"/>
        <v>1057230</v>
      </c>
      <c r="T65" s="521"/>
      <c r="U65" s="519"/>
      <c r="V65" s="517">
        <v>783.52</v>
      </c>
      <c r="W65" s="510">
        <v>1</v>
      </c>
      <c r="X65" s="511"/>
      <c r="Y65" s="506">
        <v>570</v>
      </c>
    </row>
    <row r="66" spans="1:25" s="50" customFormat="1" ht="27.75" customHeight="1" thickBot="1" x14ac:dyDescent="0.3">
      <c r="A66" s="55"/>
      <c r="B66" s="429"/>
      <c r="C66" s="429"/>
      <c r="D66" s="429"/>
      <c r="E66" s="136">
        <v>49</v>
      </c>
      <c r="F66" s="530" t="s">
        <v>94</v>
      </c>
      <c r="G66" s="355"/>
      <c r="H66" s="29" t="str">
        <f>'TABEL 2.4'!C183</f>
        <v>Pemberdayaan Masyarakat di Kelurahan Pecong</v>
      </c>
      <c r="I66" s="309"/>
      <c r="J66" s="663" t="s">
        <v>37</v>
      </c>
      <c r="K66" s="663"/>
      <c r="L66" s="359" t="s">
        <v>216</v>
      </c>
      <c r="M66" s="360">
        <f>'TABEL 2.4'!G183</f>
        <v>35291000</v>
      </c>
      <c r="N66" s="362"/>
      <c r="O66" s="359" t="str">
        <f t="shared" si="8"/>
        <v>1 Tahun</v>
      </c>
      <c r="P66" s="360">
        <v>40000000</v>
      </c>
      <c r="S66" s="515">
        <f t="shared" si="9"/>
        <v>1058730</v>
      </c>
      <c r="T66" s="521"/>
      <c r="U66" s="519"/>
      <c r="V66" s="517">
        <v>534.20000000000005</v>
      </c>
      <c r="W66" s="510">
        <v>1</v>
      </c>
      <c r="X66" s="511"/>
      <c r="Y66" s="506">
        <v>376.68</v>
      </c>
    </row>
    <row r="67" spans="1:25" s="50" customFormat="1" ht="27.75" customHeight="1" x14ac:dyDescent="0.25">
      <c r="A67" s="55"/>
      <c r="B67" s="429"/>
      <c r="C67" s="429"/>
      <c r="D67" s="429"/>
      <c r="E67" s="136">
        <v>50</v>
      </c>
      <c r="F67" s="530" t="s">
        <v>95</v>
      </c>
      <c r="G67" s="355"/>
      <c r="H67" s="29" t="str">
        <f>'TABEL 2.4'!C184</f>
        <v>Pemberdayaan Masyarakat diKelurahan Pulau Terong</v>
      </c>
      <c r="I67" s="310"/>
      <c r="J67" s="663" t="s">
        <v>38</v>
      </c>
      <c r="K67" s="663"/>
      <c r="L67" s="359" t="s">
        <v>216</v>
      </c>
      <c r="M67" s="360">
        <f>'TABEL 2.4'!G184</f>
        <v>34241000</v>
      </c>
      <c r="N67" s="362"/>
      <c r="O67" s="359" t="str">
        <f t="shared" si="8"/>
        <v>1 Tahun</v>
      </c>
      <c r="P67" s="360">
        <v>40000000</v>
      </c>
      <c r="S67" s="515">
        <f t="shared" si="9"/>
        <v>1027230</v>
      </c>
    </row>
    <row r="68" spans="1:25" s="50" customFormat="1" ht="15.75" customHeight="1" x14ac:dyDescent="0.25">
      <c r="A68" s="55"/>
      <c r="B68" s="138"/>
      <c r="C68" s="138"/>
      <c r="D68" s="138"/>
      <c r="E68" s="138"/>
      <c r="F68" s="71"/>
      <c r="G68" s="72"/>
      <c r="H68" s="73"/>
      <c r="I68" s="74"/>
      <c r="J68" s="71"/>
      <c r="K68" s="75"/>
      <c r="L68" s="76"/>
      <c r="M68" s="77">
        <f>M43+M36+M48+M21+M12</f>
        <v>13654141067.35</v>
      </c>
      <c r="N68" s="77"/>
      <c r="O68" s="78"/>
      <c r="P68" s="77">
        <f>P43+P36+P48+P21+P12</f>
        <v>13052789500.27</v>
      </c>
    </row>
    <row r="69" spans="1:25" s="50" customFormat="1" x14ac:dyDescent="0.25"/>
    <row r="70" spans="1:25" s="50" customFormat="1" x14ac:dyDescent="0.25"/>
    <row r="71" spans="1:25" s="50" customFormat="1" x14ac:dyDescent="0.25"/>
    <row r="72" spans="1:25" s="50" customForma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3"/>
      <c r="L72" s="53"/>
      <c r="M72" s="53"/>
      <c r="N72" s="53"/>
      <c r="O72" s="53"/>
      <c r="P72" s="53"/>
    </row>
    <row r="73" spans="1:25" s="50" customFormat="1" ht="25.5" hidden="1" customHeight="1" x14ac:dyDescent="0.25">
      <c r="A73" s="55"/>
      <c r="B73" s="644" t="s">
        <v>246</v>
      </c>
      <c r="C73" s="645"/>
      <c r="D73" s="645"/>
      <c r="E73" s="646"/>
      <c r="F73" s="644" t="s">
        <v>247</v>
      </c>
      <c r="G73" s="645"/>
      <c r="H73" s="646"/>
      <c r="I73" s="121" t="s">
        <v>248</v>
      </c>
      <c r="J73" s="638" t="s">
        <v>294</v>
      </c>
      <c r="K73" s="643"/>
      <c r="L73" s="643"/>
      <c r="M73" s="639"/>
      <c r="N73" s="629" t="s">
        <v>232</v>
      </c>
      <c r="O73" s="638" t="s">
        <v>295</v>
      </c>
      <c r="P73" s="639"/>
    </row>
    <row r="74" spans="1:25" s="50" customFormat="1" ht="38.25" hidden="1" customHeight="1" x14ac:dyDescent="0.25">
      <c r="A74" s="655"/>
      <c r="B74" s="647"/>
      <c r="C74" s="648"/>
      <c r="D74" s="648"/>
      <c r="E74" s="649"/>
      <c r="F74" s="647"/>
      <c r="G74" s="648"/>
      <c r="H74" s="649"/>
      <c r="I74" s="629" t="s">
        <v>249</v>
      </c>
      <c r="J74" s="644" t="s">
        <v>250</v>
      </c>
      <c r="K74" s="646"/>
      <c r="L74" s="629" t="s">
        <v>251</v>
      </c>
      <c r="M74" s="629" t="s">
        <v>252</v>
      </c>
      <c r="N74" s="656"/>
      <c r="O74" s="629" t="s">
        <v>251</v>
      </c>
      <c r="P74" s="629" t="s">
        <v>252</v>
      </c>
    </row>
    <row r="75" spans="1:25" s="50" customFormat="1" hidden="1" x14ac:dyDescent="0.25">
      <c r="A75" s="655"/>
      <c r="B75" s="650"/>
      <c r="C75" s="651"/>
      <c r="D75" s="651"/>
      <c r="E75" s="652"/>
      <c r="F75" s="650"/>
      <c r="G75" s="651"/>
      <c r="H75" s="652"/>
      <c r="I75" s="630"/>
      <c r="J75" s="650"/>
      <c r="K75" s="652"/>
      <c r="L75" s="630"/>
      <c r="M75" s="630"/>
      <c r="N75" s="630"/>
      <c r="O75" s="630"/>
      <c r="P75" s="630"/>
    </row>
    <row r="76" spans="1:25" s="50" customFormat="1" ht="15" hidden="1" customHeight="1" x14ac:dyDescent="0.25">
      <c r="A76" s="55"/>
      <c r="B76" s="638">
        <v>-1</v>
      </c>
      <c r="C76" s="643"/>
      <c r="D76" s="643"/>
      <c r="E76" s="639"/>
      <c r="F76" s="638">
        <v>-2</v>
      </c>
      <c r="G76" s="643"/>
      <c r="H76" s="639"/>
      <c r="I76" s="121">
        <v>-3</v>
      </c>
      <c r="J76" s="638">
        <v>-4</v>
      </c>
      <c r="K76" s="639"/>
      <c r="L76" s="121">
        <v>-5</v>
      </c>
      <c r="M76" s="121">
        <v>-6</v>
      </c>
      <c r="N76" s="121">
        <v>-7</v>
      </c>
      <c r="O76" s="121">
        <v>-8</v>
      </c>
      <c r="P76" s="121">
        <v>-9</v>
      </c>
    </row>
    <row r="77" spans="1:25" s="50" customFormat="1" ht="17.25" hidden="1" customHeight="1" x14ac:dyDescent="0.25">
      <c r="A77" s="55"/>
      <c r="B77" s="121">
        <v>1</v>
      </c>
      <c r="C77" s="136" t="s">
        <v>259</v>
      </c>
      <c r="D77" s="121"/>
      <c r="E77" s="121"/>
      <c r="F77" s="56" t="s">
        <v>260</v>
      </c>
      <c r="G77" s="57"/>
      <c r="H77" s="58"/>
      <c r="I77" s="121"/>
      <c r="J77" s="117"/>
      <c r="K77" s="122"/>
      <c r="L77" s="122"/>
      <c r="M77" s="122"/>
      <c r="N77" s="122"/>
      <c r="O77" s="122"/>
      <c r="P77" s="118"/>
    </row>
    <row r="78" spans="1:25" s="89" customFormat="1" ht="37.5" hidden="1" customHeight="1" x14ac:dyDescent="0.25">
      <c r="A78" s="84"/>
      <c r="B78" s="88"/>
      <c r="C78" s="88"/>
      <c r="D78" s="137" t="s">
        <v>258</v>
      </c>
      <c r="E78" s="88"/>
      <c r="F78" s="85"/>
      <c r="G78" s="627" t="str">
        <f>'[2]bab 5'!$E$11</f>
        <v>Program Peningkatan Pelayanan Keuangan Daerah</v>
      </c>
      <c r="H78" s="628"/>
      <c r="I78" s="86" t="str">
        <f>[3]Sheet1!$H$23</f>
        <v>Peningkatan Pelayanan Administrasi Perkantoran Kecamatan Belakang Padang</v>
      </c>
      <c r="J78" s="85"/>
      <c r="K78" s="87"/>
      <c r="L78" s="88">
        <v>83.49</v>
      </c>
      <c r="M78" s="100">
        <f>SUM(M79:M85)</f>
        <v>2167119593.48</v>
      </c>
      <c r="N78" s="88"/>
      <c r="O78" s="88"/>
      <c r="P78" s="100" t="e">
        <f>SUM(P79:P85)</f>
        <v>#REF!</v>
      </c>
    </row>
    <row r="79" spans="1:25" s="62" customFormat="1" ht="31.5" hidden="1" customHeight="1" x14ac:dyDescent="0.25">
      <c r="A79" s="59"/>
      <c r="B79" s="121"/>
      <c r="C79" s="121"/>
      <c r="D79" s="121"/>
      <c r="E79" s="136" t="s">
        <v>258</v>
      </c>
      <c r="F79" s="117"/>
      <c r="G79" s="122"/>
      <c r="H79" s="60" t="str">
        <f>'[2]bab 5'!$E$12</f>
        <v>Kegiatan Peningkatan Pelayanan Administrasi Perkantoran</v>
      </c>
      <c r="I79" s="633" t="s">
        <v>278</v>
      </c>
      <c r="J79" s="653" t="s">
        <v>25</v>
      </c>
      <c r="K79" s="654"/>
      <c r="L79" s="61" t="s">
        <v>216</v>
      </c>
      <c r="M79" s="114">
        <v>990516680</v>
      </c>
      <c r="N79" s="121"/>
      <c r="O79" s="61" t="str">
        <f>L79</f>
        <v>1 Tahun</v>
      </c>
      <c r="P79" s="114">
        <f>'TABEL 2.4'!N146</f>
        <v>876041012</v>
      </c>
    </row>
    <row r="80" spans="1:25" s="50" customFormat="1" ht="38.25" hidden="1" customHeight="1" x14ac:dyDescent="0.25">
      <c r="A80" s="55"/>
      <c r="B80" s="121"/>
      <c r="C80" s="121"/>
      <c r="D80" s="121"/>
      <c r="E80" s="136" t="s">
        <v>261</v>
      </c>
      <c r="F80" s="117"/>
      <c r="G80" s="122"/>
      <c r="H80" s="63" t="str">
        <f>'[2]bab 5'!$E$13</f>
        <v>Kegiatan Peningkatan Pelayanan Administrasi Perkantoran Kelurahan          (6 kelurahan)</v>
      </c>
      <c r="I80" s="634"/>
      <c r="J80" s="638" t="s">
        <v>33</v>
      </c>
      <c r="K80" s="639"/>
      <c r="L80" s="61" t="s">
        <v>216</v>
      </c>
      <c r="M80" s="114">
        <v>196466840</v>
      </c>
      <c r="N80" s="64"/>
      <c r="O80" s="61" t="str">
        <f t="shared" ref="O80:O85" si="10">L80</f>
        <v>1 Tahun</v>
      </c>
      <c r="P80" s="114">
        <f>'TABEL 2.4'!N148</f>
        <v>160555740</v>
      </c>
    </row>
    <row r="81" spans="1:16" s="70" customFormat="1" ht="28.5" hidden="1" customHeight="1" x14ac:dyDescent="0.25">
      <c r="A81" s="65"/>
      <c r="B81" s="66"/>
      <c r="C81" s="66"/>
      <c r="D81" s="66"/>
      <c r="E81" s="136" t="s">
        <v>262</v>
      </c>
      <c r="F81" s="67"/>
      <c r="G81" s="68"/>
      <c r="H81" s="69"/>
      <c r="I81" s="634"/>
      <c r="J81" s="638" t="s">
        <v>253</v>
      </c>
      <c r="K81" s="639"/>
      <c r="L81" s="61" t="s">
        <v>216</v>
      </c>
      <c r="M81" s="114">
        <v>195088193.47999999</v>
      </c>
      <c r="N81" s="66"/>
      <c r="O81" s="61" t="str">
        <f t="shared" si="10"/>
        <v>1 Tahun</v>
      </c>
      <c r="P81" s="114">
        <f>'TABEL 2.4'!N149</f>
        <v>166846840</v>
      </c>
    </row>
    <row r="82" spans="1:16" s="50" customFormat="1" ht="28.5" hidden="1" customHeight="1" x14ac:dyDescent="0.25">
      <c r="A82" s="55"/>
      <c r="B82" s="121"/>
      <c r="C82" s="121"/>
      <c r="D82" s="121"/>
      <c r="E82" s="136" t="s">
        <v>263</v>
      </c>
      <c r="F82" s="117"/>
      <c r="G82" s="122"/>
      <c r="H82" s="63"/>
      <c r="I82" s="634"/>
      <c r="J82" s="638" t="s">
        <v>35</v>
      </c>
      <c r="K82" s="639"/>
      <c r="L82" s="61" t="s">
        <v>216</v>
      </c>
      <c r="M82" s="114">
        <v>192392840</v>
      </c>
      <c r="N82" s="66"/>
      <c r="O82" s="61" t="str">
        <f t="shared" si="10"/>
        <v>1 Tahun</v>
      </c>
      <c r="P82" s="114">
        <f>'TABEL 2.4'!N150</f>
        <v>164839740</v>
      </c>
    </row>
    <row r="83" spans="1:16" s="50" customFormat="1" ht="28.5" hidden="1" customHeight="1" x14ac:dyDescent="0.25">
      <c r="A83" s="55"/>
      <c r="B83" s="121"/>
      <c r="C83" s="121"/>
      <c r="D83" s="121"/>
      <c r="E83" s="136" t="s">
        <v>264</v>
      </c>
      <c r="F83" s="117"/>
      <c r="G83" s="122"/>
      <c r="H83" s="63"/>
      <c r="I83" s="634"/>
      <c r="J83" s="638" t="s">
        <v>36</v>
      </c>
      <c r="K83" s="639"/>
      <c r="L83" s="61" t="s">
        <v>216</v>
      </c>
      <c r="M83" s="114">
        <v>195428840</v>
      </c>
      <c r="N83" s="66"/>
      <c r="O83" s="61" t="str">
        <f t="shared" si="10"/>
        <v>1 Tahun</v>
      </c>
      <c r="P83" s="114">
        <f>'TABEL 2.4'!N151</f>
        <v>167285740</v>
      </c>
    </row>
    <row r="84" spans="1:16" s="50" customFormat="1" ht="28.5" hidden="1" customHeight="1" x14ac:dyDescent="0.25">
      <c r="A84" s="55"/>
      <c r="B84" s="121"/>
      <c r="C84" s="121"/>
      <c r="D84" s="121"/>
      <c r="E84" s="136" t="s">
        <v>265</v>
      </c>
      <c r="F84" s="117"/>
      <c r="G84" s="122"/>
      <c r="H84" s="63"/>
      <c r="I84" s="634"/>
      <c r="J84" s="638" t="s">
        <v>37</v>
      </c>
      <c r="K84" s="639"/>
      <c r="L84" s="61" t="s">
        <v>216</v>
      </c>
      <c r="M84" s="114">
        <v>196028840</v>
      </c>
      <c r="N84" s="66"/>
      <c r="O84" s="61" t="str">
        <f t="shared" si="10"/>
        <v>1 Tahun</v>
      </c>
      <c r="P84" s="114">
        <f>'TABEL 2.4'!N152</f>
        <v>168602400</v>
      </c>
    </row>
    <row r="85" spans="1:16" s="50" customFormat="1" ht="28.5" hidden="1" customHeight="1" x14ac:dyDescent="0.25">
      <c r="A85" s="55"/>
      <c r="B85" s="121"/>
      <c r="C85" s="121"/>
      <c r="D85" s="121"/>
      <c r="E85" s="136" t="s">
        <v>266</v>
      </c>
      <c r="F85" s="117"/>
      <c r="G85" s="122"/>
      <c r="H85" s="63"/>
      <c r="I85" s="635"/>
      <c r="J85" s="638" t="s">
        <v>38</v>
      </c>
      <c r="K85" s="639"/>
      <c r="L85" s="61" t="s">
        <v>216</v>
      </c>
      <c r="M85" s="114">
        <v>201197360</v>
      </c>
      <c r="N85" s="66"/>
      <c r="O85" s="61" t="str">
        <f t="shared" si="10"/>
        <v>1 Tahun</v>
      </c>
      <c r="P85" s="114" t="e">
        <f>'TABEL 2.4'!#REF!</f>
        <v>#REF!</v>
      </c>
    </row>
    <row r="86" spans="1:16" s="50" customFormat="1" hidden="1" x14ac:dyDescent="0.25">
      <c r="A86" s="55"/>
      <c r="B86" s="138"/>
      <c r="C86" s="138"/>
      <c r="D86" s="138"/>
      <c r="E86" s="138"/>
      <c r="F86" s="71"/>
      <c r="G86" s="72"/>
      <c r="H86" s="73"/>
      <c r="I86" s="74"/>
      <c r="J86" s="71"/>
      <c r="K86" s="75"/>
      <c r="L86" s="76"/>
      <c r="M86" s="77"/>
      <c r="N86" s="77"/>
      <c r="O86" s="78"/>
      <c r="P86" s="77"/>
    </row>
    <row r="87" spans="1:16" s="89" customFormat="1" ht="28.5" hidden="1" customHeight="1" x14ac:dyDescent="0.25">
      <c r="B87" s="139"/>
      <c r="C87" s="139"/>
      <c r="D87" s="140" t="s">
        <v>259</v>
      </c>
      <c r="E87" s="139"/>
      <c r="F87" s="90"/>
      <c r="G87" s="627" t="s">
        <v>179</v>
      </c>
      <c r="H87" s="628"/>
      <c r="I87" s="631" t="s">
        <v>278</v>
      </c>
      <c r="J87" s="90"/>
      <c r="K87" s="91"/>
      <c r="L87" s="88">
        <v>83.49</v>
      </c>
      <c r="M87" s="115">
        <f>SUM(M88)</f>
        <v>474956000</v>
      </c>
      <c r="N87" s="92"/>
      <c r="O87" s="93"/>
      <c r="P87" s="115">
        <f>SUM(P88)</f>
        <v>534200000</v>
      </c>
    </row>
    <row r="88" spans="1:16" s="50" customFormat="1" ht="48.75" hidden="1" customHeight="1" x14ac:dyDescent="0.25">
      <c r="A88" s="55"/>
      <c r="B88" s="121"/>
      <c r="C88" s="121"/>
      <c r="D88" s="121"/>
      <c r="E88" s="136" t="s">
        <v>258</v>
      </c>
      <c r="F88" s="117"/>
      <c r="G88" s="122"/>
      <c r="H88" s="63" t="str">
        <f>'[2]bab 5'!$E$20</f>
        <v>Kegiatan Peningkatan Sarana dan Prasarana Aparatur</v>
      </c>
      <c r="I88" s="632"/>
      <c r="J88" s="638" t="s">
        <v>25</v>
      </c>
      <c r="K88" s="639"/>
      <c r="L88" s="61" t="s">
        <v>216</v>
      </c>
      <c r="M88" s="116">
        <v>474956000</v>
      </c>
      <c r="N88" s="66"/>
      <c r="O88" s="61" t="str">
        <f>L88</f>
        <v>1 Tahun</v>
      </c>
      <c r="P88" s="116">
        <f>'TABEL 2.4'!N156</f>
        <v>534200000</v>
      </c>
    </row>
    <row r="89" spans="1:16" s="50" customFormat="1" hidden="1" x14ac:dyDescent="0.25">
      <c r="A89" s="55"/>
      <c r="B89" s="138"/>
      <c r="C89" s="138"/>
      <c r="D89" s="138"/>
      <c r="E89" s="138"/>
      <c r="F89" s="71"/>
      <c r="G89" s="72"/>
      <c r="H89" s="73"/>
      <c r="I89" s="74"/>
      <c r="J89" s="71"/>
      <c r="K89" s="75"/>
      <c r="L89" s="76"/>
      <c r="M89" s="77"/>
      <c r="N89" s="77"/>
      <c r="O89" s="78"/>
      <c r="P89" s="77"/>
    </row>
    <row r="90" spans="1:16" s="50" customFormat="1" ht="17.25" hidden="1" customHeight="1" x14ac:dyDescent="0.25">
      <c r="A90" s="55"/>
      <c r="B90" s="121">
        <v>1</v>
      </c>
      <c r="C90" s="136" t="s">
        <v>258</v>
      </c>
      <c r="D90" s="136" t="s">
        <v>267</v>
      </c>
      <c r="E90" s="121"/>
      <c r="F90" s="56" t="s">
        <v>268</v>
      </c>
      <c r="G90" s="57"/>
      <c r="H90" s="58"/>
      <c r="I90" s="121"/>
      <c r="J90" s="117"/>
      <c r="K90" s="122"/>
      <c r="L90" s="122"/>
      <c r="M90" s="122"/>
      <c r="N90" s="122"/>
      <c r="O90" s="122"/>
      <c r="P90" s="122"/>
    </row>
    <row r="91" spans="1:16" s="89" customFormat="1" ht="44.25" hidden="1" customHeight="1" x14ac:dyDescent="0.25">
      <c r="A91" s="84"/>
      <c r="B91" s="88"/>
      <c r="C91" s="88"/>
      <c r="D91" s="88">
        <v>17</v>
      </c>
      <c r="E91" s="88"/>
      <c r="F91" s="85"/>
      <c r="G91" s="627" t="s">
        <v>269</v>
      </c>
      <c r="H91" s="628"/>
      <c r="I91" s="94" t="s">
        <v>270</v>
      </c>
      <c r="J91" s="85"/>
      <c r="K91" s="87"/>
      <c r="L91" s="88"/>
      <c r="M91" s="100">
        <f>SUM(M92:M97)</f>
        <v>6000000000</v>
      </c>
      <c r="N91" s="88"/>
      <c r="O91" s="88"/>
      <c r="P91" s="100">
        <f>SUM(P92:P97)</f>
        <v>6600000000</v>
      </c>
    </row>
    <row r="92" spans="1:16" s="50" customFormat="1" ht="38.25" hidden="1" customHeight="1" x14ac:dyDescent="0.25">
      <c r="A92" s="55"/>
      <c r="B92" s="121"/>
      <c r="C92" s="121"/>
      <c r="D92" s="121"/>
      <c r="E92" s="136" t="s">
        <v>273</v>
      </c>
      <c r="F92" s="117"/>
      <c r="G92" s="122"/>
      <c r="H92" s="63" t="s">
        <v>270</v>
      </c>
      <c r="I92" s="633" t="s">
        <v>201</v>
      </c>
      <c r="J92" s="638" t="s">
        <v>33</v>
      </c>
      <c r="K92" s="639"/>
      <c r="L92" s="61" t="s">
        <v>216</v>
      </c>
      <c r="M92" s="114">
        <v>1000230000</v>
      </c>
      <c r="N92" s="64"/>
      <c r="O92" s="61" t="str">
        <f t="shared" ref="O92:O97" si="11">L92</f>
        <v>1 Tahun</v>
      </c>
      <c r="P92" s="114">
        <v>1100000000</v>
      </c>
    </row>
    <row r="93" spans="1:16" s="70" customFormat="1" ht="28.5" hidden="1" customHeight="1" x14ac:dyDescent="0.25">
      <c r="A93" s="65"/>
      <c r="B93" s="66"/>
      <c r="C93" s="66"/>
      <c r="D93" s="66"/>
      <c r="E93" s="136" t="s">
        <v>274</v>
      </c>
      <c r="F93" s="67"/>
      <c r="G93" s="68"/>
      <c r="H93" s="69"/>
      <c r="I93" s="634"/>
      <c r="J93" s="638" t="s">
        <v>253</v>
      </c>
      <c r="K93" s="639"/>
      <c r="L93" s="61" t="s">
        <v>216</v>
      </c>
      <c r="M93" s="114">
        <v>1002115000</v>
      </c>
      <c r="N93" s="66"/>
      <c r="O93" s="61" t="str">
        <f t="shared" si="11"/>
        <v>1 Tahun</v>
      </c>
      <c r="P93" s="114">
        <v>1100000000</v>
      </c>
    </row>
    <row r="94" spans="1:16" s="50" customFormat="1" ht="28.5" hidden="1" customHeight="1" x14ac:dyDescent="0.25">
      <c r="A94" s="55"/>
      <c r="B94" s="121"/>
      <c r="C94" s="121"/>
      <c r="D94" s="121"/>
      <c r="E94" s="136" t="s">
        <v>261</v>
      </c>
      <c r="F94" s="117"/>
      <c r="G94" s="122"/>
      <c r="H94" s="63"/>
      <c r="I94" s="634"/>
      <c r="J94" s="638" t="s">
        <v>35</v>
      </c>
      <c r="K94" s="639"/>
      <c r="L94" s="61" t="s">
        <v>216</v>
      </c>
      <c r="M94" s="114">
        <v>996300000</v>
      </c>
      <c r="N94" s="66"/>
      <c r="O94" s="61" t="str">
        <f t="shared" si="11"/>
        <v>1 Tahun</v>
      </c>
      <c r="P94" s="114">
        <v>1100000000</v>
      </c>
    </row>
    <row r="95" spans="1:16" s="50" customFormat="1" ht="28.5" hidden="1" customHeight="1" x14ac:dyDescent="0.25">
      <c r="A95" s="55"/>
      <c r="B95" s="121"/>
      <c r="C95" s="121"/>
      <c r="D95" s="121"/>
      <c r="E95" s="136" t="s">
        <v>262</v>
      </c>
      <c r="F95" s="117"/>
      <c r="G95" s="122"/>
      <c r="H95" s="63"/>
      <c r="I95" s="634"/>
      <c r="J95" s="638" t="s">
        <v>36</v>
      </c>
      <c r="K95" s="639"/>
      <c r="L95" s="61" t="s">
        <v>216</v>
      </c>
      <c r="M95" s="114">
        <v>1003350000</v>
      </c>
      <c r="N95" s="66"/>
      <c r="O95" s="61" t="str">
        <f t="shared" si="11"/>
        <v>1 Tahun</v>
      </c>
      <c r="P95" s="114">
        <v>1100000000</v>
      </c>
    </row>
    <row r="96" spans="1:16" s="50" customFormat="1" ht="28.5" hidden="1" customHeight="1" x14ac:dyDescent="0.25">
      <c r="A96" s="55"/>
      <c r="B96" s="121"/>
      <c r="C96" s="121"/>
      <c r="D96" s="121"/>
      <c r="E96" s="136" t="s">
        <v>263</v>
      </c>
      <c r="F96" s="117"/>
      <c r="G96" s="122"/>
      <c r="H96" s="63"/>
      <c r="I96" s="634"/>
      <c r="J96" s="638" t="s">
        <v>37</v>
      </c>
      <c r="K96" s="639"/>
      <c r="L96" s="61" t="s">
        <v>216</v>
      </c>
      <c r="M96" s="114">
        <v>1001920000</v>
      </c>
      <c r="N96" s="66"/>
      <c r="O96" s="61" t="str">
        <f t="shared" si="11"/>
        <v>1 Tahun</v>
      </c>
      <c r="P96" s="114">
        <v>1100000000</v>
      </c>
    </row>
    <row r="97" spans="1:16" s="50" customFormat="1" ht="28.5" hidden="1" customHeight="1" x14ac:dyDescent="0.25">
      <c r="A97" s="55"/>
      <c r="B97" s="121"/>
      <c r="C97" s="121"/>
      <c r="D97" s="121"/>
      <c r="E97" s="136" t="s">
        <v>264</v>
      </c>
      <c r="F97" s="117"/>
      <c r="G97" s="122"/>
      <c r="H97" s="63"/>
      <c r="I97" s="635"/>
      <c r="J97" s="638" t="s">
        <v>38</v>
      </c>
      <c r="K97" s="639"/>
      <c r="L97" s="61" t="s">
        <v>216</v>
      </c>
      <c r="M97" s="114">
        <v>996085000</v>
      </c>
      <c r="N97" s="66"/>
      <c r="O97" s="61" t="str">
        <f t="shared" si="11"/>
        <v>1 Tahun</v>
      </c>
      <c r="P97" s="114">
        <v>1100000000</v>
      </c>
    </row>
    <row r="98" spans="1:16" s="50" customFormat="1" hidden="1" x14ac:dyDescent="0.25">
      <c r="A98" s="55"/>
      <c r="B98" s="138"/>
      <c r="C98" s="138"/>
      <c r="D98" s="138"/>
      <c r="E98" s="138"/>
      <c r="F98" s="71"/>
      <c r="G98" s="72"/>
      <c r="H98" s="73"/>
      <c r="I98" s="74"/>
      <c r="J98" s="71"/>
      <c r="K98" s="75"/>
      <c r="L98" s="76"/>
      <c r="M98" s="77"/>
      <c r="N98" s="77"/>
      <c r="O98" s="78"/>
      <c r="P98" s="77"/>
    </row>
    <row r="99" spans="1:16" s="50" customFormat="1" ht="17.25" hidden="1" customHeight="1" x14ac:dyDescent="0.25">
      <c r="A99" s="55"/>
      <c r="B99" s="121">
        <v>1</v>
      </c>
      <c r="C99" s="136" t="s">
        <v>259</v>
      </c>
      <c r="D99" s="136" t="s">
        <v>271</v>
      </c>
      <c r="E99" s="121"/>
      <c r="F99" s="56" t="s">
        <v>256</v>
      </c>
      <c r="G99" s="122"/>
      <c r="H99" s="63"/>
      <c r="I99" s="64"/>
      <c r="J99" s="640"/>
      <c r="K99" s="641"/>
      <c r="L99" s="80"/>
      <c r="M99" s="121"/>
      <c r="N99" s="64"/>
      <c r="O99" s="64"/>
      <c r="P99" s="121"/>
    </row>
    <row r="100" spans="1:16" s="97" customFormat="1" ht="30.75" hidden="1" customHeight="1" x14ac:dyDescent="0.25">
      <c r="A100" s="95"/>
      <c r="B100" s="86"/>
      <c r="C100" s="86"/>
      <c r="D100" s="86">
        <v>18</v>
      </c>
      <c r="E100" s="86"/>
      <c r="F100" s="119"/>
      <c r="G100" s="627" t="s">
        <v>198</v>
      </c>
      <c r="H100" s="628"/>
      <c r="I100" s="629" t="s">
        <v>202</v>
      </c>
      <c r="J100" s="642"/>
      <c r="K100" s="628"/>
      <c r="L100" s="96"/>
      <c r="M100" s="100">
        <f>SUM(M101)</f>
        <v>705374616</v>
      </c>
      <c r="N100" s="86"/>
      <c r="O100" s="86"/>
      <c r="P100" s="100">
        <f>SUM(P101)</f>
        <v>1568858331.4400001</v>
      </c>
    </row>
    <row r="101" spans="1:16" s="50" customFormat="1" ht="37.5" hidden="1" customHeight="1" x14ac:dyDescent="0.25">
      <c r="A101" s="55"/>
      <c r="B101" s="121"/>
      <c r="C101" s="121"/>
      <c r="D101" s="121"/>
      <c r="E101" s="136">
        <v>19</v>
      </c>
      <c r="F101" s="117"/>
      <c r="G101" s="122"/>
      <c r="H101" s="63" t="s">
        <v>53</v>
      </c>
      <c r="I101" s="630"/>
      <c r="J101" s="638" t="s">
        <v>25</v>
      </c>
      <c r="K101" s="639"/>
      <c r="L101" s="121" t="s">
        <v>205</v>
      </c>
      <c r="M101" s="116">
        <v>705374616</v>
      </c>
      <c r="N101" s="66"/>
      <c r="O101" s="121" t="str">
        <f>L101</f>
        <v>2 Kelurahan</v>
      </c>
      <c r="P101" s="116">
        <f>'TABEL 2.4'!N159</f>
        <v>1568858331.4400001</v>
      </c>
    </row>
    <row r="102" spans="1:16" s="50" customFormat="1" hidden="1" x14ac:dyDescent="0.25">
      <c r="A102" s="55"/>
      <c r="B102" s="138"/>
      <c r="C102" s="138"/>
      <c r="D102" s="138"/>
      <c r="E102" s="138"/>
      <c r="F102" s="71"/>
      <c r="G102" s="72"/>
      <c r="H102" s="73"/>
      <c r="I102" s="74"/>
      <c r="J102" s="71"/>
      <c r="K102" s="75"/>
      <c r="L102" s="76"/>
      <c r="M102" s="77"/>
      <c r="N102" s="77"/>
      <c r="O102" s="78"/>
      <c r="P102" s="77"/>
    </row>
    <row r="103" spans="1:16" s="50" customFormat="1" ht="25.5" hidden="1" x14ac:dyDescent="0.25">
      <c r="A103" s="55"/>
      <c r="B103" s="121">
        <v>1</v>
      </c>
      <c r="C103" s="136" t="s">
        <v>259</v>
      </c>
      <c r="D103" s="136" t="s">
        <v>272</v>
      </c>
      <c r="E103" s="121"/>
      <c r="F103" s="56" t="s">
        <v>275</v>
      </c>
      <c r="G103" s="122"/>
      <c r="H103" s="63"/>
      <c r="I103" s="81"/>
      <c r="J103" s="117"/>
      <c r="K103" s="118"/>
      <c r="L103" s="79"/>
      <c r="M103" s="66"/>
      <c r="N103" s="66"/>
      <c r="O103" s="82"/>
      <c r="P103" s="66"/>
    </row>
    <row r="104" spans="1:16" s="89" customFormat="1" ht="24.75" hidden="1" customHeight="1" x14ac:dyDescent="0.25">
      <c r="A104" s="84"/>
      <c r="B104" s="88"/>
      <c r="C104" s="88"/>
      <c r="D104" s="88">
        <v>15</v>
      </c>
      <c r="E104" s="88"/>
      <c r="F104" s="85"/>
      <c r="G104" s="627" t="s">
        <v>199</v>
      </c>
      <c r="H104" s="628"/>
      <c r="I104" s="629" t="s">
        <v>56</v>
      </c>
      <c r="J104" s="636"/>
      <c r="K104" s="637"/>
      <c r="L104" s="98"/>
      <c r="M104" s="100">
        <f>SUM(M105:M106)</f>
        <v>1098410000</v>
      </c>
      <c r="N104" s="99"/>
      <c r="O104" s="99"/>
      <c r="P104" s="100">
        <f>SUM(P105:P106)</f>
        <v>1100441400</v>
      </c>
    </row>
    <row r="105" spans="1:16" s="50" customFormat="1" ht="51" hidden="1" x14ac:dyDescent="0.25">
      <c r="A105" s="55"/>
      <c r="B105" s="121"/>
      <c r="C105" s="121"/>
      <c r="D105" s="121"/>
      <c r="E105" s="136" t="s">
        <v>258</v>
      </c>
      <c r="F105" s="117"/>
      <c r="G105" s="122"/>
      <c r="H105" s="63" t="s">
        <v>30</v>
      </c>
      <c r="I105" s="630"/>
      <c r="J105" s="638" t="s">
        <v>25</v>
      </c>
      <c r="K105" s="639"/>
      <c r="L105" s="79" t="s">
        <v>276</v>
      </c>
      <c r="M105" s="116">
        <v>669100000</v>
      </c>
      <c r="N105" s="66"/>
      <c r="O105" s="61" t="s">
        <v>255</v>
      </c>
      <c r="P105" s="116">
        <f>'TABEL 2.4'!N162</f>
        <v>794999000</v>
      </c>
    </row>
    <row r="106" spans="1:16" s="50" customFormat="1" ht="42" hidden="1" customHeight="1" x14ac:dyDescent="0.25">
      <c r="A106" s="55"/>
      <c r="B106" s="121"/>
      <c r="C106" s="121"/>
      <c r="D106" s="121"/>
      <c r="E106" s="136" t="s">
        <v>259</v>
      </c>
      <c r="F106" s="117"/>
      <c r="G106" s="122"/>
      <c r="H106" s="63" t="s">
        <v>31</v>
      </c>
      <c r="I106" s="120" t="s">
        <v>204</v>
      </c>
      <c r="J106" s="638" t="s">
        <v>254</v>
      </c>
      <c r="K106" s="639"/>
      <c r="L106" s="79" t="s">
        <v>206</v>
      </c>
      <c r="M106" s="116">
        <v>429310000</v>
      </c>
      <c r="N106" s="66"/>
      <c r="O106" s="61" t="str">
        <f>L106</f>
        <v>4 Event</v>
      </c>
      <c r="P106" s="116">
        <f>'TABEL 2.4'!N163</f>
        <v>305442400</v>
      </c>
    </row>
    <row r="107" spans="1:16" s="50" customFormat="1" ht="5.25" customHeight="1" x14ac:dyDescent="0.25">
      <c r="A107" s="55"/>
      <c r="B107" s="138"/>
      <c r="C107" s="138"/>
      <c r="D107" s="138"/>
      <c r="E107" s="138"/>
      <c r="F107" s="71"/>
      <c r="G107" s="72"/>
      <c r="H107" s="73"/>
      <c r="I107" s="74"/>
      <c r="J107" s="71"/>
      <c r="K107" s="75"/>
      <c r="L107" s="76"/>
      <c r="M107" s="77">
        <f>M104+M100+M91+M87+M78</f>
        <v>10445860209.48</v>
      </c>
      <c r="N107" s="77"/>
      <c r="O107" s="78"/>
      <c r="P107" s="77" t="e">
        <f>P104+P100+P91+P87+P78</f>
        <v>#REF!</v>
      </c>
    </row>
    <row r="108" spans="1:16" s="50" customFormat="1" x14ac:dyDescent="0.25"/>
    <row r="109" spans="1:16" s="50" customFormat="1" x14ac:dyDescent="0.25"/>
    <row r="110" spans="1:16" s="50" customFormat="1" x14ac:dyDescent="0.25"/>
    <row r="111" spans="1:16" s="50" customFormat="1" x14ac:dyDescent="0.25"/>
    <row r="112" spans="1:16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</sheetData>
  <mergeCells count="108">
    <mergeCell ref="J67:K67"/>
    <mergeCell ref="G61:H61"/>
    <mergeCell ref="I62:I63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52:K52"/>
    <mergeCell ref="J53:K53"/>
    <mergeCell ref="J54:K54"/>
    <mergeCell ref="G48:H48"/>
    <mergeCell ref="J49:K49"/>
    <mergeCell ref="J50:K50"/>
    <mergeCell ref="J51:K51"/>
    <mergeCell ref="J37:K37"/>
    <mergeCell ref="G43:H43"/>
    <mergeCell ref="J44:K44"/>
    <mergeCell ref="J45:K45"/>
    <mergeCell ref="G21:H21"/>
    <mergeCell ref="J22:K22"/>
    <mergeCell ref="I43:I45"/>
    <mergeCell ref="J36:K36"/>
    <mergeCell ref="J21:K21"/>
    <mergeCell ref="J17:K17"/>
    <mergeCell ref="J18:K18"/>
    <mergeCell ref="J19:K19"/>
    <mergeCell ref="G36:H36"/>
    <mergeCell ref="J7:M7"/>
    <mergeCell ref="G12:H12"/>
    <mergeCell ref="J13:K13"/>
    <mergeCell ref="J14:K14"/>
    <mergeCell ref="J15:K15"/>
    <mergeCell ref="J16:K16"/>
    <mergeCell ref="P8:P9"/>
    <mergeCell ref="N7:N9"/>
    <mergeCell ref="O7:P7"/>
    <mergeCell ref="K5:P5"/>
    <mergeCell ref="B10:E10"/>
    <mergeCell ref="F10:H10"/>
    <mergeCell ref="J10:K10"/>
    <mergeCell ref="B7:E9"/>
    <mergeCell ref="F7:H9"/>
    <mergeCell ref="A8:A9"/>
    <mergeCell ref="I8:I9"/>
    <mergeCell ref="J8:K9"/>
    <mergeCell ref="L8:L9"/>
    <mergeCell ref="M8:M9"/>
    <mergeCell ref="B1:P1"/>
    <mergeCell ref="A2:P2"/>
    <mergeCell ref="A3:P3"/>
    <mergeCell ref="A4:P4"/>
    <mergeCell ref="O8:O9"/>
    <mergeCell ref="O73:P73"/>
    <mergeCell ref="A74:A75"/>
    <mergeCell ref="I74:I75"/>
    <mergeCell ref="J74:K75"/>
    <mergeCell ref="L74:L75"/>
    <mergeCell ref="M74:M75"/>
    <mergeCell ref="O74:O75"/>
    <mergeCell ref="P74:P75"/>
    <mergeCell ref="N73:N75"/>
    <mergeCell ref="J85:K85"/>
    <mergeCell ref="B76:E76"/>
    <mergeCell ref="F76:H76"/>
    <mergeCell ref="J76:K76"/>
    <mergeCell ref="G78:H78"/>
    <mergeCell ref="B73:E75"/>
    <mergeCell ref="F73:H75"/>
    <mergeCell ref="J73:M73"/>
    <mergeCell ref="J79:K79"/>
    <mergeCell ref="J80:K80"/>
    <mergeCell ref="J92:K92"/>
    <mergeCell ref="J93:K93"/>
    <mergeCell ref="J94:K94"/>
    <mergeCell ref="J95:K95"/>
    <mergeCell ref="J96:K96"/>
    <mergeCell ref="J81:K81"/>
    <mergeCell ref="J82:K82"/>
    <mergeCell ref="J83:K83"/>
    <mergeCell ref="J84:K84"/>
    <mergeCell ref="J88:K88"/>
    <mergeCell ref="J104:K104"/>
    <mergeCell ref="J105:K105"/>
    <mergeCell ref="J106:K106"/>
    <mergeCell ref="J97:K97"/>
    <mergeCell ref="J99:K99"/>
    <mergeCell ref="G100:H100"/>
    <mergeCell ref="I100:I101"/>
    <mergeCell ref="J100:K100"/>
    <mergeCell ref="J101:K101"/>
    <mergeCell ref="I92:I97"/>
    <mergeCell ref="I13:I14"/>
    <mergeCell ref="I21:I22"/>
    <mergeCell ref="I49:I50"/>
    <mergeCell ref="G104:H104"/>
    <mergeCell ref="I104:I105"/>
    <mergeCell ref="G87:H87"/>
    <mergeCell ref="I87:I88"/>
    <mergeCell ref="I79:I85"/>
    <mergeCell ref="G91:H91"/>
    <mergeCell ref="I55:I56"/>
  </mergeCells>
  <pageMargins left="0.59055118110236227" right="0.19685039370078741" top="0.39370078740157483" bottom="0.39370078740157483" header="0.31496062992125984" footer="0.31496062992125984"/>
  <pageSetup paperSize="9" scale="85" orientation="landscape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9"/>
  <sheetViews>
    <sheetView view="pageBreakPreview" topLeftCell="A90" zoomScale="85" zoomScaleNormal="100" zoomScaleSheetLayoutView="85" workbookViewId="0">
      <pane ySplit="1065" topLeftCell="A97" activePane="bottomLeft"/>
      <selection activeCell="F125" sqref="F125"/>
      <selection pane="bottomLeft" activeCell="H102" sqref="H102"/>
    </sheetView>
  </sheetViews>
  <sheetFormatPr defaultRowHeight="15" x14ac:dyDescent="0.25"/>
  <cols>
    <col min="1" max="1" width="5.28515625" style="206" customWidth="1"/>
    <col min="2" max="2" width="6" style="206" customWidth="1"/>
    <col min="3" max="3" width="2.85546875" style="206" customWidth="1"/>
    <col min="4" max="4" width="35.140625" style="141" customWidth="1"/>
    <col min="5" max="5" width="11.85546875" style="141" customWidth="1"/>
    <col min="6" max="6" width="32.140625" style="207" customWidth="1"/>
    <col min="7" max="7" width="15.7109375" style="207" customWidth="1"/>
    <col min="8" max="9" width="18.28515625" style="141" customWidth="1"/>
    <col min="10" max="10" width="11" style="141" customWidth="1"/>
    <col min="11" max="11" width="9.5703125" style="141" customWidth="1"/>
    <col min="12" max="13" width="9.140625" style="141"/>
    <col min="14" max="14" width="19.5703125" style="142" bestFit="1" customWidth="1"/>
    <col min="15" max="16384" width="9.140625" style="141"/>
  </cols>
  <sheetData>
    <row r="1" spans="1:14" ht="1.5" hidden="1" customHeight="1" x14ac:dyDescent="0.25">
      <c r="A1" s="710" t="s">
        <v>73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</row>
    <row r="2" spans="1:14" ht="1.5" hidden="1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4" ht="1.5" hidden="1" customHeight="1" x14ac:dyDescent="0.25">
      <c r="A3" s="711" t="s">
        <v>296</v>
      </c>
      <c r="B3" s="711"/>
      <c r="C3" s="144"/>
      <c r="D3" s="712" t="s">
        <v>91</v>
      </c>
      <c r="E3" s="712"/>
      <c r="F3" s="145"/>
      <c r="G3" s="145"/>
      <c r="H3" s="146"/>
      <c r="I3" s="146"/>
      <c r="J3" s="146"/>
      <c r="K3" s="146"/>
    </row>
    <row r="4" spans="1:14" ht="1.5" hidden="1" customHeight="1" thickBot="1" x14ac:dyDescent="0.3">
      <c r="A4" s="144"/>
      <c r="B4" s="144"/>
      <c r="C4" s="144"/>
      <c r="D4" s="146"/>
      <c r="E4" s="146"/>
      <c r="F4" s="145"/>
      <c r="G4" s="145"/>
      <c r="H4" s="146"/>
      <c r="I4" s="146"/>
      <c r="J4" s="146"/>
      <c r="K4" s="146"/>
    </row>
    <row r="5" spans="1:14" s="148" customFormat="1" ht="1.5" hidden="1" customHeight="1" thickTop="1" x14ac:dyDescent="0.25">
      <c r="A5" s="687" t="s">
        <v>75</v>
      </c>
      <c r="B5" s="690" t="s">
        <v>76</v>
      </c>
      <c r="C5" s="691"/>
      <c r="D5" s="691"/>
      <c r="E5" s="691"/>
      <c r="F5" s="691"/>
      <c r="G5" s="691"/>
      <c r="H5" s="691"/>
      <c r="I5" s="691"/>
      <c r="J5" s="692"/>
      <c r="K5" s="147"/>
      <c r="N5" s="149"/>
    </row>
    <row r="6" spans="1:14" s="148" customFormat="1" ht="1.5" hidden="1" customHeight="1" x14ac:dyDescent="0.25">
      <c r="A6" s="688"/>
      <c r="B6" s="693" t="s">
        <v>77</v>
      </c>
      <c r="C6" s="694"/>
      <c r="D6" s="695"/>
      <c r="E6" s="699" t="s">
        <v>78</v>
      </c>
      <c r="F6" s="699" t="s">
        <v>79</v>
      </c>
      <c r="G6" s="699" t="s">
        <v>80</v>
      </c>
      <c r="H6" s="702" t="s">
        <v>81</v>
      </c>
      <c r="I6" s="703"/>
      <c r="J6" s="704"/>
      <c r="K6" s="705" t="s">
        <v>82</v>
      </c>
      <c r="N6" s="149"/>
    </row>
    <row r="7" spans="1:14" s="148" customFormat="1" ht="1.5" hidden="1" customHeight="1" x14ac:dyDescent="0.25">
      <c r="A7" s="689"/>
      <c r="B7" s="696"/>
      <c r="C7" s="697"/>
      <c r="D7" s="698"/>
      <c r="E7" s="700"/>
      <c r="F7" s="701"/>
      <c r="G7" s="701"/>
      <c r="H7" s="150" t="s">
        <v>83</v>
      </c>
      <c r="I7" s="150" t="s">
        <v>84</v>
      </c>
      <c r="J7" s="150" t="s">
        <v>85</v>
      </c>
      <c r="K7" s="706"/>
      <c r="N7" s="149"/>
    </row>
    <row r="8" spans="1:14" s="148" customFormat="1" ht="1.5" hidden="1" customHeight="1" x14ac:dyDescent="0.25">
      <c r="A8" s="151" t="s">
        <v>26</v>
      </c>
      <c r="B8" s="683" t="s">
        <v>27</v>
      </c>
      <c r="C8" s="684"/>
      <c r="D8" s="685"/>
      <c r="E8" s="152" t="s">
        <v>92</v>
      </c>
      <c r="F8" s="152" t="s">
        <v>93</v>
      </c>
      <c r="G8" s="152" t="s">
        <v>94</v>
      </c>
      <c r="H8" s="152" t="s">
        <v>95</v>
      </c>
      <c r="I8" s="152" t="s">
        <v>96</v>
      </c>
      <c r="J8" s="152" t="s">
        <v>97</v>
      </c>
      <c r="K8" s="152" t="s">
        <v>98</v>
      </c>
      <c r="N8" s="149"/>
    </row>
    <row r="9" spans="1:14" s="162" customFormat="1" ht="1.5" hidden="1" customHeight="1" x14ac:dyDescent="0.25">
      <c r="A9" s="153">
        <v>1</v>
      </c>
      <c r="B9" s="154" t="s">
        <v>178</v>
      </c>
      <c r="C9" s="155"/>
      <c r="D9" s="156"/>
      <c r="E9" s="157"/>
      <c r="F9" s="158"/>
      <c r="G9" s="158"/>
      <c r="H9" s="157"/>
      <c r="I9" s="159">
        <f>SUM(I10:I16)</f>
        <v>2167119593.48</v>
      </c>
      <c r="J9" s="160"/>
      <c r="K9" s="161"/>
      <c r="N9" s="163"/>
    </row>
    <row r="10" spans="1:14" s="171" customFormat="1" ht="1.5" hidden="1" customHeight="1" x14ac:dyDescent="0.25">
      <c r="A10" s="164"/>
      <c r="B10" s="165" t="s">
        <v>187</v>
      </c>
      <c r="C10" s="675" t="s">
        <v>86</v>
      </c>
      <c r="D10" s="676"/>
      <c r="E10" s="166" t="s">
        <v>87</v>
      </c>
      <c r="F10" s="713" t="s">
        <v>200</v>
      </c>
      <c r="G10" s="167" t="s">
        <v>216</v>
      </c>
      <c r="H10" s="168"/>
      <c r="I10" s="168">
        <v>990516680</v>
      </c>
      <c r="J10" s="169"/>
      <c r="K10" s="170"/>
      <c r="N10" s="172"/>
    </row>
    <row r="11" spans="1:14" s="171" customFormat="1" ht="1.5" hidden="1" customHeight="1" x14ac:dyDescent="0.25">
      <c r="A11" s="164"/>
      <c r="B11" s="165" t="s">
        <v>188</v>
      </c>
      <c r="C11" s="675" t="s">
        <v>40</v>
      </c>
      <c r="D11" s="676"/>
      <c r="E11" s="166" t="s">
        <v>87</v>
      </c>
      <c r="F11" s="714"/>
      <c r="G11" s="167" t="s">
        <v>216</v>
      </c>
      <c r="H11" s="168"/>
      <c r="I11" s="168">
        <v>196466840</v>
      </c>
      <c r="J11" s="169"/>
      <c r="K11" s="170"/>
      <c r="N11" s="172"/>
    </row>
    <row r="12" spans="1:14" s="171" customFormat="1" ht="1.5" hidden="1" customHeight="1" x14ac:dyDescent="0.25">
      <c r="A12" s="164"/>
      <c r="B12" s="165" t="s">
        <v>189</v>
      </c>
      <c r="C12" s="675" t="s">
        <v>41</v>
      </c>
      <c r="D12" s="676"/>
      <c r="E12" s="166" t="s">
        <v>87</v>
      </c>
      <c r="F12" s="714"/>
      <c r="G12" s="167" t="s">
        <v>216</v>
      </c>
      <c r="H12" s="168"/>
      <c r="I12" s="168">
        <v>195088193.47999999</v>
      </c>
      <c r="J12" s="169"/>
      <c r="K12" s="170"/>
      <c r="N12" s="172"/>
    </row>
    <row r="13" spans="1:14" s="171" customFormat="1" ht="1.5" hidden="1" customHeight="1" x14ac:dyDescent="0.25">
      <c r="A13" s="164"/>
      <c r="B13" s="165" t="s">
        <v>190</v>
      </c>
      <c r="C13" s="675" t="s">
        <v>42</v>
      </c>
      <c r="D13" s="676"/>
      <c r="E13" s="166" t="s">
        <v>87</v>
      </c>
      <c r="F13" s="714"/>
      <c r="G13" s="167" t="s">
        <v>216</v>
      </c>
      <c r="H13" s="168"/>
      <c r="I13" s="168">
        <v>192392840</v>
      </c>
      <c r="J13" s="169"/>
      <c r="K13" s="170"/>
      <c r="N13" s="172"/>
    </row>
    <row r="14" spans="1:14" s="171" customFormat="1" ht="1.5" hidden="1" customHeight="1" x14ac:dyDescent="0.25">
      <c r="A14" s="164"/>
      <c r="B14" s="165" t="s">
        <v>191</v>
      </c>
      <c r="C14" s="675" t="s">
        <v>43</v>
      </c>
      <c r="D14" s="676"/>
      <c r="E14" s="166" t="s">
        <v>87</v>
      </c>
      <c r="F14" s="714"/>
      <c r="G14" s="167" t="s">
        <v>216</v>
      </c>
      <c r="H14" s="168"/>
      <c r="I14" s="168">
        <v>195428840</v>
      </c>
      <c r="J14" s="169"/>
      <c r="K14" s="170"/>
      <c r="N14" s="172"/>
    </row>
    <row r="15" spans="1:14" s="171" customFormat="1" ht="1.5" hidden="1" customHeight="1" x14ac:dyDescent="0.25">
      <c r="A15" s="164"/>
      <c r="B15" s="165" t="s">
        <v>192</v>
      </c>
      <c r="C15" s="675" t="s">
        <v>44</v>
      </c>
      <c r="D15" s="676"/>
      <c r="E15" s="166" t="s">
        <v>87</v>
      </c>
      <c r="F15" s="714"/>
      <c r="G15" s="167" t="s">
        <v>216</v>
      </c>
      <c r="H15" s="168"/>
      <c r="I15" s="168">
        <v>196028840</v>
      </c>
      <c r="J15" s="169"/>
      <c r="K15" s="170"/>
      <c r="N15" s="172"/>
    </row>
    <row r="16" spans="1:14" s="171" customFormat="1" ht="1.5" hidden="1" customHeight="1" x14ac:dyDescent="0.25">
      <c r="A16" s="164"/>
      <c r="B16" s="165" t="s">
        <v>193</v>
      </c>
      <c r="C16" s="675" t="s">
        <v>45</v>
      </c>
      <c r="D16" s="676"/>
      <c r="E16" s="166" t="s">
        <v>87</v>
      </c>
      <c r="F16" s="714"/>
      <c r="G16" s="167" t="s">
        <v>216</v>
      </c>
      <c r="H16" s="168"/>
      <c r="I16" s="168">
        <v>201197360</v>
      </c>
      <c r="J16" s="169"/>
      <c r="K16" s="170"/>
      <c r="N16" s="172"/>
    </row>
    <row r="17" spans="1:14" s="182" customFormat="1" ht="1.5" hidden="1" customHeight="1" x14ac:dyDescent="0.25">
      <c r="A17" s="173">
        <v>2</v>
      </c>
      <c r="B17" s="174" t="s">
        <v>179</v>
      </c>
      <c r="C17" s="175"/>
      <c r="D17" s="176"/>
      <c r="E17" s="177"/>
      <c r="F17" s="714"/>
      <c r="G17" s="178"/>
      <c r="H17" s="177"/>
      <c r="I17" s="179">
        <f>SUM(I18)</f>
        <v>474956000</v>
      </c>
      <c r="J17" s="180"/>
      <c r="K17" s="181"/>
      <c r="N17" s="183"/>
    </row>
    <row r="18" spans="1:14" s="171" customFormat="1" ht="1.5" hidden="1" customHeight="1" x14ac:dyDescent="0.25">
      <c r="A18" s="164"/>
      <c r="B18" s="165" t="s">
        <v>187</v>
      </c>
      <c r="C18" s="675" t="s">
        <v>89</v>
      </c>
      <c r="D18" s="677"/>
      <c r="E18" s="166" t="s">
        <v>87</v>
      </c>
      <c r="F18" s="715"/>
      <c r="G18" s="167" t="s">
        <v>216</v>
      </c>
      <c r="H18" s="184"/>
      <c r="I18" s="184">
        <v>474956000</v>
      </c>
      <c r="J18" s="185"/>
      <c r="K18" s="170"/>
      <c r="N18" s="172"/>
    </row>
    <row r="19" spans="1:14" s="162" customFormat="1" ht="1.5" hidden="1" customHeight="1" x14ac:dyDescent="0.25">
      <c r="A19" s="153">
        <v>17</v>
      </c>
      <c r="B19" s="154" t="s">
        <v>180</v>
      </c>
      <c r="C19" s="155"/>
      <c r="D19" s="156"/>
      <c r="E19" s="157"/>
      <c r="F19" s="158"/>
      <c r="G19" s="158"/>
      <c r="H19" s="157"/>
      <c r="I19" s="159">
        <f>SUM(I20:I25)</f>
        <v>6000000000</v>
      </c>
      <c r="J19" s="160"/>
      <c r="K19" s="161"/>
      <c r="N19" s="163"/>
    </row>
    <row r="20" spans="1:14" s="171" customFormat="1" ht="1.5" hidden="1" customHeight="1" x14ac:dyDescent="0.25">
      <c r="A20" s="164"/>
      <c r="B20" s="165" t="s">
        <v>194</v>
      </c>
      <c r="C20" s="675" t="s">
        <v>181</v>
      </c>
      <c r="D20" s="676"/>
      <c r="E20" s="166" t="s">
        <v>87</v>
      </c>
      <c r="F20" s="707" t="s">
        <v>201</v>
      </c>
      <c r="G20" s="167" t="s">
        <v>216</v>
      </c>
      <c r="H20" s="168"/>
      <c r="I20" s="168">
        <v>1000230000</v>
      </c>
      <c r="J20" s="169"/>
      <c r="K20" s="170"/>
      <c r="N20" s="172"/>
    </row>
    <row r="21" spans="1:14" s="171" customFormat="1" ht="1.5" hidden="1" customHeight="1" x14ac:dyDescent="0.25">
      <c r="A21" s="164"/>
      <c r="B21" s="165" t="s">
        <v>195</v>
      </c>
      <c r="C21" s="675" t="s">
        <v>182</v>
      </c>
      <c r="D21" s="676"/>
      <c r="E21" s="166" t="s">
        <v>87</v>
      </c>
      <c r="F21" s="708"/>
      <c r="G21" s="167" t="s">
        <v>216</v>
      </c>
      <c r="H21" s="168"/>
      <c r="I21" s="168">
        <v>1002115000</v>
      </c>
      <c r="J21" s="169"/>
      <c r="K21" s="170"/>
      <c r="N21" s="172"/>
    </row>
    <row r="22" spans="1:14" s="171" customFormat="1" ht="1.5" hidden="1" customHeight="1" x14ac:dyDescent="0.25">
      <c r="A22" s="164"/>
      <c r="B22" s="165" t="s">
        <v>188</v>
      </c>
      <c r="C22" s="675" t="s">
        <v>183</v>
      </c>
      <c r="D22" s="676"/>
      <c r="E22" s="166" t="s">
        <v>87</v>
      </c>
      <c r="F22" s="708"/>
      <c r="G22" s="167" t="s">
        <v>216</v>
      </c>
      <c r="H22" s="168"/>
      <c r="I22" s="168">
        <v>996300000</v>
      </c>
      <c r="J22" s="169"/>
      <c r="K22" s="170"/>
      <c r="N22" s="172"/>
    </row>
    <row r="23" spans="1:14" s="171" customFormat="1" ht="1.5" hidden="1" customHeight="1" x14ac:dyDescent="0.25">
      <c r="A23" s="164"/>
      <c r="B23" s="165" t="s">
        <v>189</v>
      </c>
      <c r="C23" s="675" t="s">
        <v>184</v>
      </c>
      <c r="D23" s="676"/>
      <c r="E23" s="166" t="s">
        <v>87</v>
      </c>
      <c r="F23" s="708"/>
      <c r="G23" s="167" t="s">
        <v>216</v>
      </c>
      <c r="H23" s="168"/>
      <c r="I23" s="168">
        <v>1003350000</v>
      </c>
      <c r="J23" s="169"/>
      <c r="K23" s="170"/>
      <c r="N23" s="172"/>
    </row>
    <row r="24" spans="1:14" s="171" customFormat="1" ht="1.5" hidden="1" customHeight="1" x14ac:dyDescent="0.25">
      <c r="A24" s="164"/>
      <c r="B24" s="165" t="s">
        <v>190</v>
      </c>
      <c r="C24" s="675" t="s">
        <v>185</v>
      </c>
      <c r="D24" s="676"/>
      <c r="E24" s="166" t="s">
        <v>87</v>
      </c>
      <c r="F24" s="708"/>
      <c r="G24" s="167" t="s">
        <v>216</v>
      </c>
      <c r="H24" s="168"/>
      <c r="I24" s="168">
        <v>1001920000</v>
      </c>
      <c r="J24" s="169"/>
      <c r="K24" s="170"/>
      <c r="N24" s="172"/>
    </row>
    <row r="25" spans="1:14" s="171" customFormat="1" ht="1.5" hidden="1" customHeight="1" x14ac:dyDescent="0.25">
      <c r="A25" s="164"/>
      <c r="B25" s="165" t="s">
        <v>191</v>
      </c>
      <c r="C25" s="675" t="s">
        <v>186</v>
      </c>
      <c r="D25" s="676"/>
      <c r="E25" s="166" t="s">
        <v>87</v>
      </c>
      <c r="F25" s="709"/>
      <c r="G25" s="167" t="s">
        <v>216</v>
      </c>
      <c r="H25" s="168"/>
      <c r="I25" s="168">
        <v>996085000</v>
      </c>
      <c r="J25" s="169"/>
      <c r="K25" s="170"/>
      <c r="N25" s="172"/>
    </row>
    <row r="26" spans="1:14" s="162" customFormat="1" ht="1.5" hidden="1" customHeight="1" x14ac:dyDescent="0.25">
      <c r="A26" s="173">
        <v>18</v>
      </c>
      <c r="B26" s="174" t="s">
        <v>198</v>
      </c>
      <c r="C26" s="186"/>
      <c r="D26" s="187"/>
      <c r="E26" s="188"/>
      <c r="F26" s="189"/>
      <c r="G26" s="190"/>
      <c r="H26" s="188"/>
      <c r="I26" s="191">
        <f>SUM(I27)</f>
        <v>705374616</v>
      </c>
      <c r="J26" s="160"/>
      <c r="K26" s="192"/>
      <c r="N26" s="163"/>
    </row>
    <row r="27" spans="1:14" s="171" customFormat="1" ht="1.5" hidden="1" customHeight="1" x14ac:dyDescent="0.25">
      <c r="A27" s="164"/>
      <c r="B27" s="165" t="s">
        <v>196</v>
      </c>
      <c r="C27" s="675" t="s">
        <v>53</v>
      </c>
      <c r="D27" s="677"/>
      <c r="E27" s="166" t="s">
        <v>87</v>
      </c>
      <c r="F27" s="193" t="s">
        <v>202</v>
      </c>
      <c r="G27" s="167" t="s">
        <v>205</v>
      </c>
      <c r="H27" s="184"/>
      <c r="I27" s="184">
        <v>705374616</v>
      </c>
      <c r="J27" s="185"/>
      <c r="K27" s="170"/>
      <c r="N27" s="172"/>
    </row>
    <row r="28" spans="1:14" s="162" customFormat="1" ht="1.5" hidden="1" customHeight="1" x14ac:dyDescent="0.25">
      <c r="A28" s="173">
        <v>15</v>
      </c>
      <c r="B28" s="174" t="s">
        <v>199</v>
      </c>
      <c r="C28" s="186"/>
      <c r="D28" s="187"/>
      <c r="E28" s="188"/>
      <c r="F28" s="189"/>
      <c r="G28" s="190"/>
      <c r="H28" s="188"/>
      <c r="I28" s="194">
        <f>SUM(I29:I30)</f>
        <v>1098410000</v>
      </c>
      <c r="J28" s="160"/>
      <c r="K28" s="192"/>
      <c r="N28" s="163"/>
    </row>
    <row r="29" spans="1:14" s="171" customFormat="1" ht="1.5" hidden="1" customHeight="1" x14ac:dyDescent="0.25">
      <c r="A29" s="164"/>
      <c r="B29" s="165" t="s">
        <v>187</v>
      </c>
      <c r="C29" s="675" t="s">
        <v>99</v>
      </c>
      <c r="D29" s="677"/>
      <c r="E29" s="166" t="s">
        <v>87</v>
      </c>
      <c r="F29" s="193" t="s">
        <v>203</v>
      </c>
      <c r="G29" s="167" t="s">
        <v>276</v>
      </c>
      <c r="H29" s="184"/>
      <c r="I29" s="184">
        <v>669100000</v>
      </c>
      <c r="J29" s="185"/>
      <c r="K29" s="170"/>
      <c r="N29" s="172"/>
    </row>
    <row r="30" spans="1:14" s="171" customFormat="1" ht="1.5" hidden="1" customHeight="1" x14ac:dyDescent="0.25">
      <c r="A30" s="164"/>
      <c r="B30" s="165" t="s">
        <v>197</v>
      </c>
      <c r="C30" s="675" t="s">
        <v>100</v>
      </c>
      <c r="D30" s="677"/>
      <c r="E30" s="166" t="s">
        <v>87</v>
      </c>
      <c r="F30" s="193" t="s">
        <v>204</v>
      </c>
      <c r="G30" s="167" t="s">
        <v>207</v>
      </c>
      <c r="H30" s="184"/>
      <c r="I30" s="184">
        <v>429310000</v>
      </c>
      <c r="J30" s="185"/>
      <c r="K30" s="170"/>
      <c r="N30" s="172"/>
    </row>
    <row r="31" spans="1:14" ht="1.5" hidden="1" customHeight="1" x14ac:dyDescent="0.25">
      <c r="A31" s="195"/>
      <c r="B31" s="678" t="s">
        <v>90</v>
      </c>
      <c r="C31" s="679"/>
      <c r="D31" s="680"/>
      <c r="E31" s="191"/>
      <c r="F31" s="196"/>
      <c r="G31" s="196"/>
      <c r="H31" s="191"/>
      <c r="I31" s="191">
        <f>I28+I26+I19+I17+I9</f>
        <v>10445860209.48</v>
      </c>
      <c r="J31" s="197"/>
      <c r="K31" s="198"/>
    </row>
    <row r="32" spans="1:14" ht="1.5" hidden="1" customHeight="1" thickBot="1" x14ac:dyDescent="0.3">
      <c r="A32" s="199"/>
      <c r="B32" s="200"/>
      <c r="C32" s="201"/>
      <c r="D32" s="202"/>
      <c r="E32" s="203"/>
      <c r="F32" s="204"/>
      <c r="G32" s="204"/>
      <c r="H32" s="203"/>
      <c r="I32" s="203"/>
      <c r="J32" s="203"/>
      <c r="K32" s="205"/>
    </row>
    <row r="33" spans="1:11" ht="15.75" hidden="1" thickTop="1" x14ac:dyDescent="0.25"/>
    <row r="34" spans="1:11" hidden="1" x14ac:dyDescent="0.25"/>
    <row r="35" spans="1:11" hidden="1" x14ac:dyDescent="0.25"/>
    <row r="36" spans="1:11" hidden="1" x14ac:dyDescent="0.25"/>
    <row r="37" spans="1:11" hidden="1" x14ac:dyDescent="0.25"/>
    <row r="38" spans="1:11" hidden="1" x14ac:dyDescent="0.25"/>
    <row r="39" spans="1:11" hidden="1" x14ac:dyDescent="0.25"/>
    <row r="40" spans="1:11" hidden="1" x14ac:dyDescent="0.25">
      <c r="A40" s="710" t="s">
        <v>284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</row>
    <row r="41" spans="1:11" hidden="1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</row>
    <row r="42" spans="1:11" ht="1.5" hidden="1" customHeight="1" x14ac:dyDescent="0.25">
      <c r="A42" s="711" t="s">
        <v>74</v>
      </c>
      <c r="B42" s="711"/>
      <c r="C42" s="144"/>
      <c r="D42" s="712" t="s">
        <v>91</v>
      </c>
      <c r="E42" s="712"/>
      <c r="F42" s="145"/>
      <c r="G42" s="145"/>
      <c r="H42" s="146"/>
      <c r="I42" s="146"/>
      <c r="J42" s="146"/>
      <c r="K42" s="146"/>
    </row>
    <row r="43" spans="1:11" ht="15.75" hidden="1" thickBot="1" x14ac:dyDescent="0.3">
      <c r="A43" s="144"/>
      <c r="B43" s="144"/>
      <c r="C43" s="144"/>
      <c r="D43" s="146"/>
      <c r="E43" s="146"/>
      <c r="F43" s="145"/>
      <c r="G43" s="145"/>
      <c r="H43" s="146"/>
      <c r="I43" s="146"/>
      <c r="J43" s="146"/>
      <c r="K43" s="146"/>
    </row>
    <row r="44" spans="1:11" ht="1.5" hidden="1" customHeight="1" thickTop="1" x14ac:dyDescent="0.25">
      <c r="A44" s="687" t="s">
        <v>75</v>
      </c>
      <c r="B44" s="690" t="s">
        <v>208</v>
      </c>
      <c r="C44" s="691"/>
      <c r="D44" s="691"/>
      <c r="E44" s="691"/>
      <c r="F44" s="691"/>
      <c r="G44" s="691"/>
      <c r="H44" s="691"/>
      <c r="I44" s="691"/>
      <c r="J44" s="692"/>
      <c r="K44" s="147"/>
    </row>
    <row r="45" spans="1:11" ht="1.5" hidden="1" customHeight="1" x14ac:dyDescent="0.25">
      <c r="A45" s="688"/>
      <c r="B45" s="693" t="s">
        <v>77</v>
      </c>
      <c r="C45" s="694"/>
      <c r="D45" s="695"/>
      <c r="E45" s="699" t="s">
        <v>78</v>
      </c>
      <c r="F45" s="699" t="s">
        <v>79</v>
      </c>
      <c r="G45" s="699" t="s">
        <v>80</v>
      </c>
      <c r="H45" s="702" t="s">
        <v>81</v>
      </c>
      <c r="I45" s="703"/>
      <c r="J45" s="704"/>
      <c r="K45" s="705" t="s">
        <v>82</v>
      </c>
    </row>
    <row r="46" spans="1:11" hidden="1" x14ac:dyDescent="0.25">
      <c r="A46" s="689"/>
      <c r="B46" s="696"/>
      <c r="C46" s="697"/>
      <c r="D46" s="698"/>
      <c r="E46" s="700"/>
      <c r="F46" s="701"/>
      <c r="G46" s="701"/>
      <c r="H46" s="150" t="s">
        <v>83</v>
      </c>
      <c r="I46" s="150" t="s">
        <v>84</v>
      </c>
      <c r="J46" s="150" t="s">
        <v>85</v>
      </c>
      <c r="K46" s="706"/>
    </row>
    <row r="47" spans="1:11" hidden="1" x14ac:dyDescent="0.25">
      <c r="A47" s="151" t="s">
        <v>26</v>
      </c>
      <c r="B47" s="683" t="s">
        <v>27</v>
      </c>
      <c r="C47" s="684"/>
      <c r="D47" s="685"/>
      <c r="E47" s="152" t="s">
        <v>92</v>
      </c>
      <c r="F47" s="152" t="s">
        <v>93</v>
      </c>
      <c r="G47" s="152" t="s">
        <v>94</v>
      </c>
      <c r="H47" s="152" t="s">
        <v>95</v>
      </c>
      <c r="I47" s="152" t="s">
        <v>96</v>
      </c>
      <c r="J47" s="152" t="s">
        <v>97</v>
      </c>
      <c r="K47" s="152" t="s">
        <v>98</v>
      </c>
    </row>
    <row r="48" spans="1:11" hidden="1" x14ac:dyDescent="0.25">
      <c r="A48" s="153">
        <v>1</v>
      </c>
      <c r="B48" s="154" t="s">
        <v>178</v>
      </c>
      <c r="C48" s="155"/>
      <c r="D48" s="156"/>
      <c r="E48" s="157"/>
      <c r="F48" s="158"/>
      <c r="G48" s="158"/>
      <c r="H48" s="157"/>
      <c r="I48" s="159">
        <f>SUM(I49:I55)</f>
        <v>2517996180.6499996</v>
      </c>
      <c r="J48" s="160"/>
      <c r="K48" s="161"/>
    </row>
    <row r="49" spans="1:14" ht="1.5" hidden="1" customHeight="1" x14ac:dyDescent="0.25">
      <c r="A49" s="164"/>
      <c r="B49" s="165" t="s">
        <v>187</v>
      </c>
      <c r="C49" s="675" t="s">
        <v>86</v>
      </c>
      <c r="D49" s="676"/>
      <c r="E49" s="166" t="s">
        <v>87</v>
      </c>
      <c r="F49" s="713" t="s">
        <v>200</v>
      </c>
      <c r="G49" s="167" t="s">
        <v>88</v>
      </c>
      <c r="H49" s="168"/>
      <c r="I49" s="168">
        <v>1161168503.03</v>
      </c>
      <c r="J49" s="169"/>
      <c r="K49" s="170"/>
    </row>
    <row r="50" spans="1:14" ht="1.5" hidden="1" customHeight="1" x14ac:dyDescent="0.25">
      <c r="A50" s="164"/>
      <c r="B50" s="165" t="s">
        <v>188</v>
      </c>
      <c r="C50" s="675" t="s">
        <v>40</v>
      </c>
      <c r="D50" s="676"/>
      <c r="E50" s="166" t="s">
        <v>87</v>
      </c>
      <c r="F50" s="714"/>
      <c r="G50" s="167" t="s">
        <v>88</v>
      </c>
      <c r="H50" s="168"/>
      <c r="I50" s="168">
        <v>221464562.56999999</v>
      </c>
      <c r="J50" s="169"/>
      <c r="K50" s="170"/>
    </row>
    <row r="51" spans="1:14" ht="1.5" hidden="1" customHeight="1" x14ac:dyDescent="0.25">
      <c r="A51" s="164"/>
      <c r="B51" s="165" t="s">
        <v>189</v>
      </c>
      <c r="C51" s="675" t="s">
        <v>41</v>
      </c>
      <c r="D51" s="676"/>
      <c r="E51" s="166" t="s">
        <v>87</v>
      </c>
      <c r="F51" s="714"/>
      <c r="G51" s="167" t="s">
        <v>88</v>
      </c>
      <c r="H51" s="168"/>
      <c r="I51" s="168">
        <v>220724472.56999999</v>
      </c>
      <c r="J51" s="169"/>
      <c r="K51" s="170"/>
    </row>
    <row r="52" spans="1:14" ht="1.5" hidden="1" customHeight="1" x14ac:dyDescent="0.25">
      <c r="A52" s="164"/>
      <c r="B52" s="165" t="s">
        <v>190</v>
      </c>
      <c r="C52" s="675" t="s">
        <v>42</v>
      </c>
      <c r="D52" s="676"/>
      <c r="E52" s="166" t="s">
        <v>87</v>
      </c>
      <c r="F52" s="714"/>
      <c r="G52" s="167" t="s">
        <v>88</v>
      </c>
      <c r="H52" s="168"/>
      <c r="I52" s="168">
        <v>220807590.37</v>
      </c>
      <c r="J52" s="169"/>
      <c r="K52" s="170"/>
    </row>
    <row r="53" spans="1:14" ht="1.5" hidden="1" customHeight="1" x14ac:dyDescent="0.25">
      <c r="A53" s="164"/>
      <c r="B53" s="165" t="s">
        <v>191</v>
      </c>
      <c r="C53" s="675" t="s">
        <v>43</v>
      </c>
      <c r="D53" s="676"/>
      <c r="E53" s="166" t="s">
        <v>87</v>
      </c>
      <c r="F53" s="714"/>
      <c r="G53" s="167" t="s">
        <v>88</v>
      </c>
      <c r="H53" s="168"/>
      <c r="I53" s="168">
        <v>227451321.37</v>
      </c>
      <c r="J53" s="169"/>
      <c r="K53" s="170"/>
    </row>
    <row r="54" spans="1:14" ht="1.5" hidden="1" customHeight="1" x14ac:dyDescent="0.25">
      <c r="A54" s="164"/>
      <c r="B54" s="165" t="s">
        <v>192</v>
      </c>
      <c r="C54" s="675" t="s">
        <v>44</v>
      </c>
      <c r="D54" s="676"/>
      <c r="E54" s="166" t="s">
        <v>87</v>
      </c>
      <c r="F54" s="714"/>
      <c r="G54" s="167" t="s">
        <v>88</v>
      </c>
      <c r="H54" s="168"/>
      <c r="I54" s="168">
        <v>227451321.37</v>
      </c>
      <c r="J54" s="169"/>
      <c r="K54" s="170"/>
    </row>
    <row r="55" spans="1:14" ht="1.5" hidden="1" customHeight="1" x14ac:dyDescent="0.25">
      <c r="A55" s="164"/>
      <c r="B55" s="165" t="s">
        <v>193</v>
      </c>
      <c r="C55" s="675" t="s">
        <v>45</v>
      </c>
      <c r="D55" s="676"/>
      <c r="E55" s="166" t="s">
        <v>87</v>
      </c>
      <c r="F55" s="714"/>
      <c r="G55" s="167" t="s">
        <v>88</v>
      </c>
      <c r="H55" s="168"/>
      <c r="I55" s="168">
        <v>238928409.37</v>
      </c>
      <c r="J55" s="169"/>
      <c r="K55" s="170"/>
    </row>
    <row r="56" spans="1:14" hidden="1" x14ac:dyDescent="0.25">
      <c r="A56" s="173">
        <v>2</v>
      </c>
      <c r="B56" s="174" t="s">
        <v>179</v>
      </c>
      <c r="C56" s="175"/>
      <c r="D56" s="176"/>
      <c r="E56" s="177"/>
      <c r="F56" s="714"/>
      <c r="G56" s="178"/>
      <c r="H56" s="177"/>
      <c r="I56" s="179">
        <f>SUM(I57)</f>
        <v>682176797.63999999</v>
      </c>
      <c r="J56" s="180"/>
      <c r="K56" s="181"/>
    </row>
    <row r="57" spans="1:14" ht="1.5" hidden="1" customHeight="1" x14ac:dyDescent="0.25">
      <c r="A57" s="164"/>
      <c r="B57" s="165" t="s">
        <v>187</v>
      </c>
      <c r="C57" s="675" t="s">
        <v>89</v>
      </c>
      <c r="D57" s="677"/>
      <c r="E57" s="166" t="s">
        <v>87</v>
      </c>
      <c r="F57" s="715"/>
      <c r="G57" s="167" t="s">
        <v>88</v>
      </c>
      <c r="H57" s="184"/>
      <c r="I57" s="184">
        <v>682176797.63999999</v>
      </c>
      <c r="J57" s="185"/>
      <c r="K57" s="170"/>
    </row>
    <row r="58" spans="1:14" hidden="1" x14ac:dyDescent="0.25">
      <c r="A58" s="153">
        <v>17</v>
      </c>
      <c r="B58" s="154" t="s">
        <v>180</v>
      </c>
      <c r="C58" s="155"/>
      <c r="D58" s="156"/>
      <c r="E58" s="157"/>
      <c r="F58" s="158"/>
      <c r="G58" s="158"/>
      <c r="H58" s="157"/>
      <c r="I58" s="159">
        <f>SUM(I59:I64)</f>
        <v>7258677474</v>
      </c>
      <c r="J58" s="160"/>
      <c r="K58" s="161"/>
    </row>
    <row r="59" spans="1:14" ht="1.5" hidden="1" customHeight="1" x14ac:dyDescent="0.25">
      <c r="A59" s="164"/>
      <c r="B59" s="165" t="s">
        <v>194</v>
      </c>
      <c r="C59" s="675" t="s">
        <v>181</v>
      </c>
      <c r="D59" s="676"/>
      <c r="E59" s="166" t="s">
        <v>87</v>
      </c>
      <c r="F59" s="707" t="s">
        <v>201</v>
      </c>
      <c r="G59" s="167" t="s">
        <v>88</v>
      </c>
      <c r="H59" s="168"/>
      <c r="I59" s="168">
        <v>1209779580</v>
      </c>
      <c r="J59" s="169"/>
      <c r="K59" s="170"/>
      <c r="N59" s="142">
        <f>7258677474/6</f>
        <v>1209779579</v>
      </c>
    </row>
    <row r="60" spans="1:14" ht="1.5" hidden="1" customHeight="1" x14ac:dyDescent="0.25">
      <c r="A60" s="164"/>
      <c r="B60" s="165" t="s">
        <v>195</v>
      </c>
      <c r="C60" s="675" t="s">
        <v>182</v>
      </c>
      <c r="D60" s="676"/>
      <c r="E60" s="166" t="s">
        <v>87</v>
      </c>
      <c r="F60" s="708"/>
      <c r="G60" s="167" t="s">
        <v>88</v>
      </c>
      <c r="H60" s="168"/>
      <c r="I60" s="168">
        <v>1209779580</v>
      </c>
      <c r="J60" s="169"/>
      <c r="K60" s="170"/>
    </row>
    <row r="61" spans="1:14" ht="1.5" hidden="1" customHeight="1" x14ac:dyDescent="0.25">
      <c r="A61" s="164"/>
      <c r="B61" s="165" t="s">
        <v>188</v>
      </c>
      <c r="C61" s="675" t="s">
        <v>183</v>
      </c>
      <c r="D61" s="676"/>
      <c r="E61" s="166" t="s">
        <v>87</v>
      </c>
      <c r="F61" s="708"/>
      <c r="G61" s="167" t="s">
        <v>88</v>
      </c>
      <c r="H61" s="168"/>
      <c r="I61" s="168">
        <v>1209779579</v>
      </c>
      <c r="J61" s="169"/>
      <c r="K61" s="170"/>
    </row>
    <row r="62" spans="1:14" ht="1.5" hidden="1" customHeight="1" x14ac:dyDescent="0.25">
      <c r="A62" s="164"/>
      <c r="B62" s="165" t="s">
        <v>189</v>
      </c>
      <c r="C62" s="675" t="s">
        <v>184</v>
      </c>
      <c r="D62" s="676"/>
      <c r="E62" s="166" t="s">
        <v>87</v>
      </c>
      <c r="F62" s="708"/>
      <c r="G62" s="167" t="s">
        <v>88</v>
      </c>
      <c r="H62" s="168"/>
      <c r="I62" s="168">
        <v>1209779580</v>
      </c>
      <c r="J62" s="169"/>
      <c r="K62" s="170"/>
    </row>
    <row r="63" spans="1:14" ht="1.5" hidden="1" customHeight="1" x14ac:dyDescent="0.25">
      <c r="A63" s="164"/>
      <c r="B63" s="165" t="s">
        <v>190</v>
      </c>
      <c r="C63" s="675" t="s">
        <v>185</v>
      </c>
      <c r="D63" s="676"/>
      <c r="E63" s="166" t="s">
        <v>87</v>
      </c>
      <c r="F63" s="708"/>
      <c r="G63" s="167" t="s">
        <v>88</v>
      </c>
      <c r="H63" s="168"/>
      <c r="I63" s="168">
        <v>1209779580</v>
      </c>
      <c r="J63" s="169"/>
      <c r="K63" s="170"/>
    </row>
    <row r="64" spans="1:14" ht="1.5" hidden="1" customHeight="1" x14ac:dyDescent="0.25">
      <c r="A64" s="164"/>
      <c r="B64" s="165" t="s">
        <v>191</v>
      </c>
      <c r="C64" s="675" t="s">
        <v>186</v>
      </c>
      <c r="D64" s="676"/>
      <c r="E64" s="166" t="s">
        <v>87</v>
      </c>
      <c r="F64" s="709"/>
      <c r="G64" s="167" t="s">
        <v>88</v>
      </c>
      <c r="H64" s="168"/>
      <c r="I64" s="168">
        <v>1209779575</v>
      </c>
      <c r="J64" s="169"/>
      <c r="K64" s="170"/>
    </row>
    <row r="65" spans="1:11" hidden="1" x14ac:dyDescent="0.25">
      <c r="A65" s="173">
        <v>18</v>
      </c>
      <c r="B65" s="174" t="s">
        <v>198</v>
      </c>
      <c r="C65" s="186"/>
      <c r="D65" s="187"/>
      <c r="E65" s="188"/>
      <c r="F65" s="189"/>
      <c r="G65" s="190"/>
      <c r="H65" s="188"/>
      <c r="I65" s="191">
        <f>SUM(I66)</f>
        <v>722511349.08000004</v>
      </c>
      <c r="J65" s="160"/>
      <c r="K65" s="192"/>
    </row>
    <row r="66" spans="1:11" ht="1.5" hidden="1" customHeight="1" x14ac:dyDescent="0.25">
      <c r="A66" s="164"/>
      <c r="B66" s="165" t="s">
        <v>196</v>
      </c>
      <c r="C66" s="675" t="s">
        <v>53</v>
      </c>
      <c r="D66" s="677"/>
      <c r="E66" s="166" t="s">
        <v>87</v>
      </c>
      <c r="F66" s="193" t="s">
        <v>202</v>
      </c>
      <c r="G66" s="167" t="s">
        <v>205</v>
      </c>
      <c r="H66" s="184"/>
      <c r="I66" s="184">
        <v>722511349.08000004</v>
      </c>
      <c r="J66" s="185"/>
      <c r="K66" s="170"/>
    </row>
    <row r="67" spans="1:11" hidden="1" x14ac:dyDescent="0.25">
      <c r="A67" s="173">
        <v>15</v>
      </c>
      <c r="B67" s="174" t="s">
        <v>199</v>
      </c>
      <c r="C67" s="186"/>
      <c r="D67" s="187"/>
      <c r="E67" s="188"/>
      <c r="F67" s="189"/>
      <c r="G67" s="190"/>
      <c r="H67" s="188"/>
      <c r="I67" s="194">
        <f>SUM(I68:I69)</f>
        <v>1498833377.6500001</v>
      </c>
      <c r="J67" s="160"/>
      <c r="K67" s="192"/>
    </row>
    <row r="68" spans="1:11" ht="1.5" hidden="1" customHeight="1" x14ac:dyDescent="0.25">
      <c r="A68" s="164"/>
      <c r="B68" s="165" t="s">
        <v>187</v>
      </c>
      <c r="C68" s="675" t="s">
        <v>99</v>
      </c>
      <c r="D68" s="677"/>
      <c r="E68" s="166" t="s">
        <v>87</v>
      </c>
      <c r="F68" s="193" t="s">
        <v>203</v>
      </c>
      <c r="G68" s="167" t="s">
        <v>276</v>
      </c>
      <c r="H68" s="184"/>
      <c r="I68" s="184">
        <v>807035460</v>
      </c>
      <c r="J68" s="185"/>
      <c r="K68" s="170"/>
    </row>
    <row r="69" spans="1:11" ht="1.5" hidden="1" customHeight="1" x14ac:dyDescent="0.25">
      <c r="A69" s="164"/>
      <c r="B69" s="165" t="s">
        <v>197</v>
      </c>
      <c r="C69" s="675" t="s">
        <v>100</v>
      </c>
      <c r="D69" s="677"/>
      <c r="E69" s="166" t="s">
        <v>87</v>
      </c>
      <c r="F69" s="193" t="s">
        <v>204</v>
      </c>
      <c r="G69" s="167" t="s">
        <v>207</v>
      </c>
      <c r="H69" s="184"/>
      <c r="I69" s="184">
        <v>691797917.64999998</v>
      </c>
      <c r="J69" s="185"/>
      <c r="K69" s="170"/>
    </row>
    <row r="70" spans="1:11" ht="1.5" hidden="1" customHeight="1" x14ac:dyDescent="0.25">
      <c r="A70" s="195"/>
      <c r="B70" s="678" t="s">
        <v>90</v>
      </c>
      <c r="C70" s="679"/>
      <c r="D70" s="680"/>
      <c r="E70" s="191"/>
      <c r="F70" s="196"/>
      <c r="G70" s="196"/>
      <c r="H70" s="191"/>
      <c r="I70" s="191">
        <f>I67+I65+I58+I56+I48</f>
        <v>12680195179.019999</v>
      </c>
      <c r="J70" s="197"/>
      <c r="K70" s="198"/>
    </row>
    <row r="71" spans="1:11" ht="15.75" hidden="1" thickBot="1" x14ac:dyDescent="0.3">
      <c r="A71" s="199"/>
      <c r="B71" s="200"/>
      <c r="C71" s="201"/>
      <c r="D71" s="202"/>
      <c r="E71" s="203"/>
      <c r="F71" s="204"/>
      <c r="G71" s="204"/>
      <c r="H71" s="203"/>
      <c r="I71" s="203"/>
      <c r="J71" s="203"/>
      <c r="K71" s="205"/>
    </row>
    <row r="72" spans="1:11" ht="15.75" hidden="1" thickTop="1" x14ac:dyDescent="0.25"/>
    <row r="73" spans="1:11" hidden="1" x14ac:dyDescent="0.25"/>
    <row r="74" spans="1:11" hidden="1" x14ac:dyDescent="0.25"/>
    <row r="75" spans="1:11" hidden="1" x14ac:dyDescent="0.25"/>
    <row r="76" spans="1:11" hidden="1" x14ac:dyDescent="0.25"/>
    <row r="77" spans="1:11" hidden="1" x14ac:dyDescent="0.25"/>
    <row r="78" spans="1:11" hidden="1" x14ac:dyDescent="0.25"/>
    <row r="79" spans="1:11" hidden="1" x14ac:dyDescent="0.25"/>
    <row r="80" spans="1:11" hidden="1" x14ac:dyDescent="0.25"/>
    <row r="81" spans="1:11" hidden="1" x14ac:dyDescent="0.25"/>
    <row r="82" spans="1:11" hidden="1" x14ac:dyDescent="0.25"/>
    <row r="83" spans="1:11" hidden="1" x14ac:dyDescent="0.25"/>
    <row r="85" spans="1:11" ht="15.75" x14ac:dyDescent="0.25">
      <c r="A85" s="686" t="s">
        <v>337</v>
      </c>
      <c r="B85" s="686"/>
      <c r="C85" s="686"/>
      <c r="D85" s="686"/>
      <c r="E85" s="686"/>
      <c r="F85" s="686"/>
      <c r="G85" s="686"/>
      <c r="H85" s="686"/>
      <c r="I85" s="686"/>
      <c r="J85" s="686"/>
      <c r="K85" s="686"/>
    </row>
    <row r="86" spans="1:11" ht="15.75" x14ac:dyDescent="0.25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6"/>
    </row>
    <row r="87" spans="1:11" ht="15.75" customHeight="1" x14ac:dyDescent="0.25">
      <c r="A87" s="217" t="s">
        <v>299</v>
      </c>
      <c r="B87" s="217"/>
      <c r="C87" s="141"/>
      <c r="D87" s="217" t="s">
        <v>91</v>
      </c>
      <c r="E87" s="216"/>
      <c r="F87" s="27"/>
      <c r="G87" s="27"/>
      <c r="H87" s="28"/>
      <c r="I87" s="28"/>
      <c r="J87" s="28"/>
      <c r="K87" s="28"/>
    </row>
    <row r="88" spans="1:11" ht="15.75" thickBot="1" x14ac:dyDescent="0.3">
      <c r="A88" s="144"/>
      <c r="B88" s="144"/>
      <c r="C88" s="144"/>
      <c r="D88" s="146"/>
      <c r="E88" s="146"/>
      <c r="F88" s="145"/>
      <c r="G88" s="145"/>
      <c r="H88" s="146"/>
      <c r="I88" s="146"/>
      <c r="J88" s="146"/>
      <c r="K88" s="146"/>
    </row>
    <row r="89" spans="1:11" ht="19.5" customHeight="1" thickTop="1" x14ac:dyDescent="0.25">
      <c r="A89" s="687" t="s">
        <v>75</v>
      </c>
      <c r="B89" s="690" t="s">
        <v>297</v>
      </c>
      <c r="C89" s="691"/>
      <c r="D89" s="691"/>
      <c r="E89" s="691"/>
      <c r="F89" s="691"/>
      <c r="G89" s="691"/>
      <c r="H89" s="691"/>
      <c r="I89" s="691"/>
      <c r="J89" s="692"/>
      <c r="K89" s="147"/>
    </row>
    <row r="90" spans="1:11" ht="18.75" customHeight="1" x14ac:dyDescent="0.25">
      <c r="A90" s="688"/>
      <c r="B90" s="693" t="s">
        <v>77</v>
      </c>
      <c r="C90" s="694"/>
      <c r="D90" s="695"/>
      <c r="E90" s="699" t="s">
        <v>78</v>
      </c>
      <c r="F90" s="699" t="s">
        <v>79</v>
      </c>
      <c r="G90" s="699" t="s">
        <v>80</v>
      </c>
      <c r="H90" s="702" t="s">
        <v>81</v>
      </c>
      <c r="I90" s="703"/>
      <c r="J90" s="704"/>
      <c r="K90" s="705" t="s">
        <v>82</v>
      </c>
    </row>
    <row r="91" spans="1:11" x14ac:dyDescent="0.25">
      <c r="A91" s="689"/>
      <c r="B91" s="696"/>
      <c r="C91" s="697"/>
      <c r="D91" s="698"/>
      <c r="E91" s="700"/>
      <c r="F91" s="701"/>
      <c r="G91" s="701"/>
      <c r="H91" s="150" t="s">
        <v>83</v>
      </c>
      <c r="I91" s="150" t="s">
        <v>84</v>
      </c>
      <c r="J91" s="150" t="s">
        <v>85</v>
      </c>
      <c r="K91" s="706"/>
    </row>
    <row r="92" spans="1:11" x14ac:dyDescent="0.25">
      <c r="A92" s="151" t="s">
        <v>26</v>
      </c>
      <c r="B92" s="683" t="s">
        <v>27</v>
      </c>
      <c r="C92" s="684"/>
      <c r="D92" s="685"/>
      <c r="E92" s="152" t="s">
        <v>92</v>
      </c>
      <c r="F92" s="152" t="s">
        <v>93</v>
      </c>
      <c r="G92" s="152" t="s">
        <v>94</v>
      </c>
      <c r="H92" s="152" t="s">
        <v>95</v>
      </c>
      <c r="I92" s="152" t="s">
        <v>96</v>
      </c>
      <c r="J92" s="152" t="s">
        <v>97</v>
      </c>
      <c r="K92" s="152" t="s">
        <v>98</v>
      </c>
    </row>
    <row r="93" spans="1:11" ht="18.75" customHeight="1" x14ac:dyDescent="0.25">
      <c r="A93" s="153">
        <v>1</v>
      </c>
      <c r="B93" s="154" t="s">
        <v>178</v>
      </c>
      <c r="C93" s="155"/>
      <c r="D93" s="156"/>
      <c r="E93" s="157"/>
      <c r="F93" s="158"/>
      <c r="G93" s="158"/>
      <c r="H93" s="157"/>
      <c r="I93" s="159"/>
      <c r="J93" s="160"/>
      <c r="K93" s="161"/>
    </row>
    <row r="94" spans="1:11" ht="60" customHeight="1" x14ac:dyDescent="0.25">
      <c r="A94" s="164"/>
      <c r="B94" s="165" t="s">
        <v>258</v>
      </c>
      <c r="C94" s="675" t="s">
        <v>86</v>
      </c>
      <c r="D94" s="676"/>
      <c r="E94" s="166" t="s">
        <v>87</v>
      </c>
      <c r="F94" s="209" t="s">
        <v>290</v>
      </c>
      <c r="G94" s="167" t="s">
        <v>88</v>
      </c>
      <c r="H94" s="168">
        <f>'TABEL 4'!M13</f>
        <v>876041012</v>
      </c>
      <c r="I94" s="168"/>
      <c r="J94" s="169"/>
      <c r="K94" s="170"/>
    </row>
    <row r="95" spans="1:11" ht="31.5" customHeight="1" x14ac:dyDescent="0.25">
      <c r="A95" s="164"/>
      <c r="B95" s="165">
        <v>46</v>
      </c>
      <c r="C95" s="675" t="s">
        <v>40</v>
      </c>
      <c r="D95" s="676"/>
      <c r="E95" s="166" t="s">
        <v>87</v>
      </c>
      <c r="F95" s="211"/>
      <c r="G95" s="167" t="s">
        <v>88</v>
      </c>
      <c r="H95" s="168">
        <f>'TABEL 4'!M14</f>
        <v>162945940</v>
      </c>
      <c r="I95" s="168"/>
      <c r="J95" s="169"/>
      <c r="K95" s="170"/>
    </row>
    <row r="96" spans="1:11" ht="31.5" customHeight="1" x14ac:dyDescent="0.25">
      <c r="A96" s="164"/>
      <c r="B96" s="165">
        <v>47</v>
      </c>
      <c r="C96" s="675" t="s">
        <v>41</v>
      </c>
      <c r="D96" s="676"/>
      <c r="E96" s="166" t="s">
        <v>87</v>
      </c>
      <c r="F96" s="211"/>
      <c r="G96" s="167" t="s">
        <v>88</v>
      </c>
      <c r="H96" s="168">
        <f>'TABEL 4'!M15</f>
        <v>160555740</v>
      </c>
      <c r="I96" s="168"/>
      <c r="J96" s="169"/>
      <c r="K96" s="170"/>
    </row>
    <row r="97" spans="1:14" ht="31.5" customHeight="1" x14ac:dyDescent="0.25">
      <c r="A97" s="164"/>
      <c r="B97" s="165">
        <v>48</v>
      </c>
      <c r="C97" s="675" t="s">
        <v>42</v>
      </c>
      <c r="D97" s="676"/>
      <c r="E97" s="166" t="s">
        <v>87</v>
      </c>
      <c r="F97" s="211"/>
      <c r="G97" s="167" t="s">
        <v>88</v>
      </c>
      <c r="H97" s="168">
        <f>'TABEL 4'!M16</f>
        <v>166846840</v>
      </c>
      <c r="I97" s="168"/>
      <c r="J97" s="169"/>
      <c r="K97" s="170"/>
    </row>
    <row r="98" spans="1:14" ht="31.5" customHeight="1" x14ac:dyDescent="0.25">
      <c r="A98" s="164"/>
      <c r="B98" s="165">
        <v>49</v>
      </c>
      <c r="C98" s="675" t="s">
        <v>43</v>
      </c>
      <c r="D98" s="676"/>
      <c r="E98" s="166" t="s">
        <v>87</v>
      </c>
      <c r="F98" s="211"/>
      <c r="G98" s="167" t="s">
        <v>88</v>
      </c>
      <c r="H98" s="168">
        <f>'TABEL 4'!M17</f>
        <v>164839740</v>
      </c>
      <c r="I98" s="168"/>
      <c r="J98" s="169"/>
      <c r="K98" s="170"/>
    </row>
    <row r="99" spans="1:14" ht="31.5" customHeight="1" x14ac:dyDescent="0.25">
      <c r="A99" s="164"/>
      <c r="B99" s="165">
        <v>50</v>
      </c>
      <c r="C99" s="675" t="s">
        <v>44</v>
      </c>
      <c r="D99" s="676"/>
      <c r="E99" s="166" t="s">
        <v>87</v>
      </c>
      <c r="F99" s="211"/>
      <c r="G99" s="167" t="s">
        <v>88</v>
      </c>
      <c r="H99" s="168">
        <f>'TABEL 4'!M18</f>
        <v>167285740</v>
      </c>
      <c r="I99" s="168"/>
      <c r="J99" s="169"/>
      <c r="K99" s="170"/>
    </row>
    <row r="100" spans="1:14" ht="31.5" customHeight="1" x14ac:dyDescent="0.25">
      <c r="A100" s="164"/>
      <c r="B100" s="165">
        <v>51</v>
      </c>
      <c r="C100" s="675" t="s">
        <v>45</v>
      </c>
      <c r="D100" s="676"/>
      <c r="E100" s="166" t="s">
        <v>87</v>
      </c>
      <c r="F100" s="210"/>
      <c r="G100" s="167" t="s">
        <v>88</v>
      </c>
      <c r="H100" s="168">
        <f>'TABEL 4'!M19</f>
        <v>168602400</v>
      </c>
      <c r="I100" s="168"/>
      <c r="J100" s="169"/>
      <c r="K100" s="170"/>
    </row>
    <row r="101" spans="1:14" ht="18.75" customHeight="1" x14ac:dyDescent="0.25">
      <c r="A101" s="173">
        <v>2</v>
      </c>
      <c r="B101" s="174" t="s">
        <v>179</v>
      </c>
      <c r="C101" s="175"/>
      <c r="D101" s="176"/>
      <c r="E101" s="177"/>
      <c r="F101" s="141"/>
      <c r="G101" s="178"/>
      <c r="H101" s="177"/>
      <c r="I101" s="179"/>
      <c r="J101" s="180"/>
      <c r="K101" s="181"/>
    </row>
    <row r="102" spans="1:14" ht="60.75" customHeight="1" x14ac:dyDescent="0.25">
      <c r="A102" s="164"/>
      <c r="B102" s="165" t="s">
        <v>187</v>
      </c>
      <c r="C102" s="675" t="s">
        <v>355</v>
      </c>
      <c r="D102" s="677"/>
      <c r="E102" s="166" t="s">
        <v>87</v>
      </c>
      <c r="F102" s="379" t="s">
        <v>342</v>
      </c>
      <c r="G102" s="167" t="s">
        <v>88</v>
      </c>
      <c r="H102" s="184">
        <f>'TABEL 4'!M23</f>
        <v>783523923.90999997</v>
      </c>
      <c r="I102" s="184"/>
      <c r="J102" s="208"/>
      <c r="K102" s="170"/>
    </row>
    <row r="103" spans="1:14" ht="60.75" customHeight="1" x14ac:dyDescent="0.25">
      <c r="A103" s="164"/>
      <c r="B103" s="165" t="s">
        <v>187</v>
      </c>
      <c r="C103" s="675" t="s">
        <v>356</v>
      </c>
      <c r="D103" s="677"/>
      <c r="E103" s="166" t="s">
        <v>87</v>
      </c>
      <c r="F103" s="379" t="s">
        <v>342</v>
      </c>
      <c r="G103" s="167" t="s">
        <v>88</v>
      </c>
      <c r="H103" s="184">
        <f>'TABEL 4'!M29</f>
        <v>534200000</v>
      </c>
      <c r="I103" s="184"/>
      <c r="J103" s="208"/>
      <c r="K103" s="170"/>
    </row>
    <row r="104" spans="1:14" ht="18.75" customHeight="1" x14ac:dyDescent="0.25">
      <c r="A104" s="173">
        <v>15</v>
      </c>
      <c r="B104" s="174" t="s">
        <v>198</v>
      </c>
      <c r="C104" s="186"/>
      <c r="D104" s="187"/>
      <c r="E104" s="188"/>
      <c r="F104" s="141"/>
      <c r="G104" s="190"/>
      <c r="H104" s="188"/>
      <c r="I104" s="191"/>
      <c r="J104" s="160"/>
      <c r="K104" s="192"/>
    </row>
    <row r="105" spans="1:14" ht="31.5" customHeight="1" x14ac:dyDescent="0.25">
      <c r="A105" s="164"/>
      <c r="B105" s="165" t="s">
        <v>258</v>
      </c>
      <c r="C105" s="675" t="s">
        <v>53</v>
      </c>
      <c r="D105" s="677"/>
      <c r="E105" s="166" t="s">
        <v>87</v>
      </c>
      <c r="F105" s="213" t="s">
        <v>292</v>
      </c>
      <c r="G105" s="167" t="s">
        <v>205</v>
      </c>
      <c r="H105" s="184">
        <f>'TABEL 4'!M37</f>
        <v>1568858331.4400001</v>
      </c>
      <c r="I105" s="184">
        <f>(30000000+400000000+200000000+25000000)</f>
        <v>655000000</v>
      </c>
      <c r="J105" s="208"/>
      <c r="K105" s="170"/>
    </row>
    <row r="106" spans="1:14" ht="18.75" customHeight="1" x14ac:dyDescent="0.25">
      <c r="A106" s="173">
        <v>15</v>
      </c>
      <c r="B106" s="174" t="s">
        <v>199</v>
      </c>
      <c r="C106" s="186"/>
      <c r="D106" s="187"/>
      <c r="E106" s="188"/>
      <c r="F106" s="212"/>
      <c r="G106" s="190"/>
      <c r="H106" s="188"/>
      <c r="I106" s="215"/>
      <c r="J106" s="160"/>
      <c r="K106" s="192"/>
    </row>
    <row r="107" spans="1:14" ht="50.25" customHeight="1" x14ac:dyDescent="0.25">
      <c r="A107" s="164"/>
      <c r="B107" s="165" t="s">
        <v>267</v>
      </c>
      <c r="C107" s="675" t="s">
        <v>99</v>
      </c>
      <c r="D107" s="677"/>
      <c r="E107" s="166" t="s">
        <v>87</v>
      </c>
      <c r="F107" s="681" t="s">
        <v>343</v>
      </c>
      <c r="G107" s="167" t="s">
        <v>276</v>
      </c>
      <c r="H107" s="184">
        <f>'TABEL 4'!M44</f>
        <v>794999000</v>
      </c>
      <c r="I107" s="184"/>
      <c r="J107" s="185"/>
      <c r="K107" s="170"/>
    </row>
    <row r="108" spans="1:14" ht="50.25" customHeight="1" x14ac:dyDescent="0.25">
      <c r="A108" s="164"/>
      <c r="B108" s="165" t="s">
        <v>271</v>
      </c>
      <c r="C108" s="675" t="s">
        <v>100</v>
      </c>
      <c r="D108" s="677"/>
      <c r="E108" s="166" t="s">
        <v>87</v>
      </c>
      <c r="F108" s="682"/>
      <c r="G108" s="167" t="s">
        <v>207</v>
      </c>
      <c r="H108" s="184">
        <f>'TABEL 4'!M45</f>
        <v>305442400</v>
      </c>
      <c r="I108" s="184"/>
      <c r="J108" s="208"/>
      <c r="K108" s="170"/>
    </row>
    <row r="109" spans="1:14" ht="18.75" customHeight="1" x14ac:dyDescent="0.25">
      <c r="A109" s="153">
        <v>16</v>
      </c>
      <c r="B109" s="154" t="s">
        <v>180</v>
      </c>
      <c r="C109" s="155"/>
      <c r="D109" s="156"/>
      <c r="E109" s="157"/>
      <c r="F109" s="214"/>
      <c r="G109" s="158"/>
      <c r="H109" s="157"/>
      <c r="I109" s="159"/>
      <c r="J109" s="160"/>
      <c r="K109" s="161"/>
    </row>
    <row r="110" spans="1:14" ht="48.75" customHeight="1" x14ac:dyDescent="0.25">
      <c r="A110" s="164"/>
      <c r="B110" s="534">
        <v>45</v>
      </c>
      <c r="C110" s="675" t="s">
        <v>181</v>
      </c>
      <c r="D110" s="676"/>
      <c r="E110" s="166" t="s">
        <v>87</v>
      </c>
      <c r="F110" s="673" t="s">
        <v>291</v>
      </c>
      <c r="G110" s="167" t="s">
        <v>88</v>
      </c>
      <c r="H110" s="168">
        <f>'TABEL 4'!M49</f>
        <v>1295840000</v>
      </c>
      <c r="I110" s="168"/>
      <c r="J110" s="169"/>
      <c r="K110" s="170"/>
      <c r="N110" s="142">
        <f>7258677474/6</f>
        <v>1209779579</v>
      </c>
    </row>
    <row r="111" spans="1:14" ht="51" customHeight="1" x14ac:dyDescent="0.25">
      <c r="A111" s="164"/>
      <c r="B111" s="534">
        <v>46</v>
      </c>
      <c r="C111" s="675" t="s">
        <v>182</v>
      </c>
      <c r="D111" s="676"/>
      <c r="E111" s="166" t="s">
        <v>87</v>
      </c>
      <c r="F111" s="674"/>
      <c r="G111" s="167" t="s">
        <v>88</v>
      </c>
      <c r="H111" s="168">
        <f>'TABEL 4'!M50</f>
        <v>1299840000</v>
      </c>
      <c r="I111" s="168"/>
      <c r="J111" s="169"/>
      <c r="K111" s="170"/>
    </row>
    <row r="112" spans="1:14" ht="51" customHeight="1" x14ac:dyDescent="0.25">
      <c r="A112" s="164"/>
      <c r="B112" s="534">
        <v>47</v>
      </c>
      <c r="C112" s="675" t="s">
        <v>183</v>
      </c>
      <c r="D112" s="676"/>
      <c r="E112" s="166" t="s">
        <v>87</v>
      </c>
      <c r="F112" s="211"/>
      <c r="G112" s="167" t="s">
        <v>88</v>
      </c>
      <c r="H112" s="168">
        <f>'TABEL 4'!M51</f>
        <v>1300850000</v>
      </c>
      <c r="I112" s="168"/>
      <c r="J112" s="169"/>
      <c r="K112" s="170"/>
    </row>
    <row r="113" spans="1:14" ht="51" customHeight="1" x14ac:dyDescent="0.25">
      <c r="A113" s="164"/>
      <c r="B113" s="534">
        <v>48</v>
      </c>
      <c r="C113" s="675" t="s">
        <v>184</v>
      </c>
      <c r="D113" s="676"/>
      <c r="E113" s="166" t="s">
        <v>87</v>
      </c>
      <c r="F113" s="211"/>
      <c r="G113" s="167" t="s">
        <v>88</v>
      </c>
      <c r="H113" s="168">
        <f>'TABEL 4'!M52</f>
        <v>1299935000</v>
      </c>
      <c r="I113" s="168"/>
      <c r="J113" s="169"/>
      <c r="K113" s="170"/>
    </row>
    <row r="114" spans="1:14" ht="51" customHeight="1" x14ac:dyDescent="0.25">
      <c r="A114" s="164"/>
      <c r="B114" s="534">
        <v>49</v>
      </c>
      <c r="C114" s="675" t="s">
        <v>185</v>
      </c>
      <c r="D114" s="676"/>
      <c r="E114" s="166" t="s">
        <v>87</v>
      </c>
      <c r="F114" s="211"/>
      <c r="G114" s="167" t="s">
        <v>88</v>
      </c>
      <c r="H114" s="168">
        <f>'TABEL 4'!M53</f>
        <v>1294135000</v>
      </c>
      <c r="I114" s="168"/>
      <c r="J114" s="169"/>
      <c r="K114" s="170"/>
    </row>
    <row r="115" spans="1:14" ht="51" customHeight="1" x14ac:dyDescent="0.25">
      <c r="A115" s="164"/>
      <c r="B115" s="534">
        <v>50</v>
      </c>
      <c r="C115" s="675" t="s">
        <v>186</v>
      </c>
      <c r="D115" s="676"/>
      <c r="E115" s="166" t="s">
        <v>87</v>
      </c>
      <c r="F115" s="210"/>
      <c r="G115" s="167" t="s">
        <v>88</v>
      </c>
      <c r="H115" s="168">
        <f>'TABEL 4'!M54</f>
        <v>1309400000</v>
      </c>
      <c r="I115" s="168"/>
      <c r="J115" s="169"/>
      <c r="K115" s="170"/>
    </row>
    <row r="116" spans="1:14" ht="33.75" customHeight="1" x14ac:dyDescent="0.25">
      <c r="A116" s="164"/>
      <c r="B116" s="535">
        <v>45</v>
      </c>
      <c r="C116" s="675" t="str">
        <f>'TABEL 4'!H55</f>
        <v>Pembangunan Sarana dan Prasarana Kelurahan Sekanak Raya</v>
      </c>
      <c r="D116" s="676"/>
      <c r="E116" s="166" t="s">
        <v>87</v>
      </c>
      <c r="F116" s="673" t="s">
        <v>291</v>
      </c>
      <c r="G116" s="167" t="s">
        <v>88</v>
      </c>
      <c r="H116" s="168">
        <f>'TABEL 4'!M55</f>
        <v>317900000</v>
      </c>
      <c r="I116" s="168"/>
      <c r="J116" s="169"/>
      <c r="K116" s="170"/>
      <c r="N116" s="142">
        <f>7258677474/6</f>
        <v>1209779579</v>
      </c>
    </row>
    <row r="117" spans="1:14" ht="33.75" customHeight="1" x14ac:dyDescent="0.25">
      <c r="A117" s="164"/>
      <c r="B117" s="535">
        <v>46</v>
      </c>
      <c r="C117" s="675" t="str">
        <f>'TABEL 4'!H56</f>
        <v>Pembangunan Sarana dan Prasarana Kelurahan Tanjung Sari</v>
      </c>
      <c r="D117" s="676"/>
      <c r="E117" s="166" t="s">
        <v>87</v>
      </c>
      <c r="F117" s="674"/>
      <c r="G117" s="167" t="s">
        <v>88</v>
      </c>
      <c r="H117" s="168">
        <f>'TABEL 4'!M56</f>
        <v>326800000</v>
      </c>
      <c r="I117" s="168"/>
      <c r="J117" s="169"/>
      <c r="K117" s="170"/>
    </row>
    <row r="118" spans="1:14" ht="33.75" customHeight="1" x14ac:dyDescent="0.25">
      <c r="A118" s="164"/>
      <c r="B118" s="535">
        <v>47</v>
      </c>
      <c r="C118" s="675" t="str">
        <f>'TABEL 4'!H57</f>
        <v>Pembangunan Sarana dan Prasarana Kelurahan Pemping</v>
      </c>
      <c r="D118" s="676"/>
      <c r="E118" s="166" t="s">
        <v>87</v>
      </c>
      <c r="F118" s="211"/>
      <c r="G118" s="167" t="s">
        <v>88</v>
      </c>
      <c r="H118" s="168">
        <f>'TABEL 4'!M57</f>
        <v>317800000</v>
      </c>
      <c r="I118" s="168"/>
      <c r="J118" s="169"/>
      <c r="K118" s="170"/>
    </row>
    <row r="119" spans="1:14" ht="33.75" customHeight="1" x14ac:dyDescent="0.25">
      <c r="A119" s="164"/>
      <c r="B119" s="535">
        <v>48</v>
      </c>
      <c r="C119" s="675" t="str">
        <f>'TABEL 4'!H58</f>
        <v>Pembangunan Sarana dan Prasarana Kelurahan Kasu</v>
      </c>
      <c r="D119" s="676"/>
      <c r="E119" s="166" t="s">
        <v>87</v>
      </c>
      <c r="F119" s="211"/>
      <c r="G119" s="167" t="s">
        <v>88</v>
      </c>
      <c r="H119" s="168">
        <f>'TABEL 4'!M58</f>
        <v>317700000</v>
      </c>
      <c r="I119" s="168"/>
      <c r="J119" s="169"/>
      <c r="K119" s="170"/>
    </row>
    <row r="120" spans="1:14" ht="33.75" customHeight="1" x14ac:dyDescent="0.25">
      <c r="A120" s="164"/>
      <c r="B120" s="535">
        <v>49</v>
      </c>
      <c r="C120" s="675" t="str">
        <f>'TABEL 4'!H59</f>
        <v>Pembangunan Sarana dan Prasarana Kelurahan Pecong</v>
      </c>
      <c r="D120" s="676"/>
      <c r="E120" s="166" t="s">
        <v>87</v>
      </c>
      <c r="F120" s="211"/>
      <c r="G120" s="167" t="s">
        <v>88</v>
      </c>
      <c r="H120" s="168">
        <f>'TABEL 4'!M59</f>
        <v>317660000</v>
      </c>
      <c r="I120" s="168"/>
      <c r="J120" s="169"/>
      <c r="K120" s="170"/>
    </row>
    <row r="121" spans="1:14" ht="33.75" customHeight="1" x14ac:dyDescent="0.25">
      <c r="A121" s="164"/>
      <c r="B121" s="535">
        <v>50</v>
      </c>
      <c r="C121" s="675" t="str">
        <f>'TABEL 4'!H60</f>
        <v>Pembangunan Sarana dan Prasarana Kelurahan Pulau Terong</v>
      </c>
      <c r="D121" s="676"/>
      <c r="E121" s="166" t="s">
        <v>87</v>
      </c>
      <c r="F121" s="210"/>
      <c r="G121" s="167" t="s">
        <v>88</v>
      </c>
      <c r="H121" s="168">
        <f>'TABEL 4'!M60</f>
        <v>318700000</v>
      </c>
      <c r="I121" s="168"/>
      <c r="J121" s="169"/>
      <c r="K121" s="170"/>
    </row>
    <row r="122" spans="1:14" ht="18.75" customHeight="1" x14ac:dyDescent="0.25">
      <c r="A122" s="153">
        <v>17</v>
      </c>
      <c r="B122" s="154" t="s">
        <v>372</v>
      </c>
      <c r="C122" s="155"/>
      <c r="D122" s="156"/>
      <c r="E122" s="157"/>
      <c r="F122" s="214"/>
      <c r="G122" s="158"/>
      <c r="H122" s="157"/>
      <c r="I122" s="159"/>
      <c r="J122" s="160"/>
      <c r="K122" s="161"/>
    </row>
    <row r="123" spans="1:14" ht="33" customHeight="1" x14ac:dyDescent="0.25">
      <c r="A123" s="164"/>
      <c r="B123" s="534">
        <v>45</v>
      </c>
      <c r="C123" s="675" t="str">
        <f>'TABEL 4'!H62</f>
        <v>Pemberdayaan Masyarakat di Kelurahan Sekanak Raya</v>
      </c>
      <c r="D123" s="676"/>
      <c r="E123" s="166" t="s">
        <v>87</v>
      </c>
      <c r="F123" s="673" t="s">
        <v>371</v>
      </c>
      <c r="G123" s="167" t="s">
        <v>88</v>
      </c>
      <c r="H123" s="168">
        <f>'TABEL 4'!M62</f>
        <v>35041000</v>
      </c>
      <c r="I123" s="168"/>
      <c r="J123" s="169"/>
      <c r="K123" s="170"/>
      <c r="N123" s="142">
        <f>7258677474/6</f>
        <v>1209779579</v>
      </c>
    </row>
    <row r="124" spans="1:14" ht="33" customHeight="1" x14ac:dyDescent="0.25">
      <c r="A124" s="164"/>
      <c r="B124" s="534">
        <v>46</v>
      </c>
      <c r="C124" s="675" t="str">
        <f>'TABEL 4'!H63</f>
        <v>Pemberdayaan Masyarakat di Kelurahan Tanjung Sari</v>
      </c>
      <c r="D124" s="676"/>
      <c r="E124" s="166" t="s">
        <v>87</v>
      </c>
      <c r="F124" s="674"/>
      <c r="G124" s="167" t="s">
        <v>88</v>
      </c>
      <c r="H124" s="168">
        <f>'TABEL 4'!M63</f>
        <v>26141000</v>
      </c>
      <c r="I124" s="168"/>
      <c r="J124" s="169"/>
      <c r="K124" s="170"/>
    </row>
    <row r="125" spans="1:14" ht="33" customHeight="1" x14ac:dyDescent="0.25">
      <c r="A125" s="164"/>
      <c r="B125" s="534">
        <v>47</v>
      </c>
      <c r="C125" s="675" t="str">
        <f>'TABEL 4'!H64</f>
        <v>Pemberdayaan Masyarakat di Kelurahan Pemping</v>
      </c>
      <c r="D125" s="676"/>
      <c r="E125" s="166" t="s">
        <v>87</v>
      </c>
      <c r="F125" s="211"/>
      <c r="G125" s="167" t="s">
        <v>88</v>
      </c>
      <c r="H125" s="168">
        <f>'TABEL 4'!M64</f>
        <v>35141000</v>
      </c>
      <c r="I125" s="168"/>
      <c r="J125" s="169"/>
      <c r="K125" s="170"/>
    </row>
    <row r="126" spans="1:14" ht="33" customHeight="1" x14ac:dyDescent="0.25">
      <c r="A126" s="164"/>
      <c r="B126" s="534">
        <v>48</v>
      </c>
      <c r="C126" s="675" t="str">
        <f>'TABEL 4'!H65</f>
        <v>Pemberdayaan Masyarakat di Kelurahan Kasu</v>
      </c>
      <c r="D126" s="676"/>
      <c r="E126" s="166" t="s">
        <v>87</v>
      </c>
      <c r="F126" s="211"/>
      <c r="G126" s="167" t="s">
        <v>88</v>
      </c>
      <c r="H126" s="168">
        <f>'TABEL 4'!M65</f>
        <v>35241000</v>
      </c>
      <c r="I126" s="168"/>
      <c r="J126" s="169"/>
      <c r="K126" s="170"/>
    </row>
    <row r="127" spans="1:14" ht="33" customHeight="1" x14ac:dyDescent="0.25">
      <c r="A127" s="164"/>
      <c r="B127" s="534">
        <v>49</v>
      </c>
      <c r="C127" s="675" t="str">
        <f>'TABEL 4'!H66</f>
        <v>Pemberdayaan Masyarakat di Kelurahan Pecong</v>
      </c>
      <c r="D127" s="676"/>
      <c r="E127" s="166" t="s">
        <v>87</v>
      </c>
      <c r="F127" s="211"/>
      <c r="G127" s="167" t="s">
        <v>88</v>
      </c>
      <c r="H127" s="168">
        <f>'TABEL 4'!M66</f>
        <v>35291000</v>
      </c>
      <c r="I127" s="168"/>
      <c r="J127" s="169"/>
      <c r="K127" s="170"/>
    </row>
    <row r="128" spans="1:14" ht="33" customHeight="1" x14ac:dyDescent="0.25">
      <c r="A128" s="164"/>
      <c r="B128" s="534">
        <v>50</v>
      </c>
      <c r="C128" s="675" t="str">
        <f>'TABEL 4'!H67</f>
        <v>Pemberdayaan Masyarakat diKelurahan Pulau Terong</v>
      </c>
      <c r="D128" s="676"/>
      <c r="E128" s="166" t="s">
        <v>87</v>
      </c>
      <c r="F128" s="210"/>
      <c r="G128" s="167" t="s">
        <v>88</v>
      </c>
      <c r="H128" s="168">
        <f>'TABEL 4'!M67</f>
        <v>34241000</v>
      </c>
      <c r="I128" s="168"/>
      <c r="J128" s="169"/>
      <c r="K128" s="170"/>
    </row>
    <row r="129" spans="1:11" ht="21.75" customHeight="1" x14ac:dyDescent="0.25">
      <c r="A129" s="195"/>
      <c r="B129" s="678" t="s">
        <v>90</v>
      </c>
      <c r="C129" s="679"/>
      <c r="D129" s="680"/>
      <c r="E129" s="191"/>
      <c r="F129" s="196"/>
      <c r="G129" s="196"/>
      <c r="H129" s="191">
        <f>SUM(H94:H115)</f>
        <v>13654141067.35</v>
      </c>
      <c r="I129" s="191">
        <f>SUM(I94:I115)</f>
        <v>655000000</v>
      </c>
      <c r="J129" s="197"/>
      <c r="K129" s="198"/>
    </row>
  </sheetData>
  <mergeCells count="109">
    <mergeCell ref="C128:D128"/>
    <mergeCell ref="C123:D123"/>
    <mergeCell ref="F123:F124"/>
    <mergeCell ref="C124:D124"/>
    <mergeCell ref="C125:D125"/>
    <mergeCell ref="C126:D126"/>
    <mergeCell ref="C127:D127"/>
    <mergeCell ref="F116:F117"/>
    <mergeCell ref="C117:D117"/>
    <mergeCell ref="C118:D118"/>
    <mergeCell ref="C119:D119"/>
    <mergeCell ref="C120:D120"/>
    <mergeCell ref="C121:D121"/>
    <mergeCell ref="C66:D66"/>
    <mergeCell ref="C68:D68"/>
    <mergeCell ref="C69:D69"/>
    <mergeCell ref="B70:D70"/>
    <mergeCell ref="C55:D55"/>
    <mergeCell ref="C57:D57"/>
    <mergeCell ref="C59:D59"/>
    <mergeCell ref="C54:D54"/>
    <mergeCell ref="F59:F64"/>
    <mergeCell ref="C60:D60"/>
    <mergeCell ref="C61:D61"/>
    <mergeCell ref="C62:D62"/>
    <mergeCell ref="C63:D63"/>
    <mergeCell ref="C64:D64"/>
    <mergeCell ref="G45:G46"/>
    <mergeCell ref="H45:J45"/>
    <mergeCell ref="K45:K46"/>
    <mergeCell ref="B47:D47"/>
    <mergeCell ref="C49:D49"/>
    <mergeCell ref="F49:F57"/>
    <mergeCell ref="C50:D50"/>
    <mergeCell ref="C51:D51"/>
    <mergeCell ref="C52:D52"/>
    <mergeCell ref="C53:D53"/>
    <mergeCell ref="G6:G7"/>
    <mergeCell ref="H6:J6"/>
    <mergeCell ref="A40:K40"/>
    <mergeCell ref="A42:B42"/>
    <mergeCell ref="D42:E42"/>
    <mergeCell ref="A44:A46"/>
    <mergeCell ref="B44:J44"/>
    <mergeCell ref="B45:D46"/>
    <mergeCell ref="E45:E46"/>
    <mergeCell ref="F45:F46"/>
    <mergeCell ref="C21:D21"/>
    <mergeCell ref="C15:D15"/>
    <mergeCell ref="C14:D14"/>
    <mergeCell ref="A1:K1"/>
    <mergeCell ref="A3:B3"/>
    <mergeCell ref="D3:E3"/>
    <mergeCell ref="A5:A7"/>
    <mergeCell ref="B5:J5"/>
    <mergeCell ref="F10:F18"/>
    <mergeCell ref="F6:F7"/>
    <mergeCell ref="C20:D20"/>
    <mergeCell ref="C30:D30"/>
    <mergeCell ref="E6:E7"/>
    <mergeCell ref="C22:D22"/>
    <mergeCell ref="C12:D12"/>
    <mergeCell ref="C13:D13"/>
    <mergeCell ref="C29:D29"/>
    <mergeCell ref="C27:D27"/>
    <mergeCell ref="C11:D11"/>
    <mergeCell ref="C25:D25"/>
    <mergeCell ref="B31:D31"/>
    <mergeCell ref="K6:K7"/>
    <mergeCell ref="B8:D8"/>
    <mergeCell ref="C16:D16"/>
    <mergeCell ref="C18:D18"/>
    <mergeCell ref="C10:D10"/>
    <mergeCell ref="F20:F25"/>
    <mergeCell ref="C23:D23"/>
    <mergeCell ref="C24:D24"/>
    <mergeCell ref="B6:D7"/>
    <mergeCell ref="A85:K85"/>
    <mergeCell ref="A89:A91"/>
    <mergeCell ref="B89:J89"/>
    <mergeCell ref="B90:D91"/>
    <mergeCell ref="E90:E91"/>
    <mergeCell ref="F90:F91"/>
    <mergeCell ref="G90:G91"/>
    <mergeCell ref="H90:J90"/>
    <mergeCell ref="K90:K91"/>
    <mergeCell ref="B92:D92"/>
    <mergeCell ref="C94:D94"/>
    <mergeCell ref="C95:D95"/>
    <mergeCell ref="C96:D96"/>
    <mergeCell ref="C97:D97"/>
    <mergeCell ref="C98:D98"/>
    <mergeCell ref="C103:D103"/>
    <mergeCell ref="C110:D110"/>
    <mergeCell ref="C99:D99"/>
    <mergeCell ref="C100:D100"/>
    <mergeCell ref="C111:D111"/>
    <mergeCell ref="C112:D112"/>
    <mergeCell ref="C102:D102"/>
    <mergeCell ref="F110:F111"/>
    <mergeCell ref="C115:D115"/>
    <mergeCell ref="C105:D105"/>
    <mergeCell ref="C107:D107"/>
    <mergeCell ref="C108:D108"/>
    <mergeCell ref="B129:D129"/>
    <mergeCell ref="C113:D113"/>
    <mergeCell ref="C114:D114"/>
    <mergeCell ref="F107:F108"/>
    <mergeCell ref="C116:D116"/>
  </mergeCells>
  <pageMargins left="0.70866141732283472" right="0.59055118110236227" top="0.59055118110236227" bottom="0.59055118110236227" header="0.31496062992125984" footer="0.31496062992125984"/>
  <pageSetup paperSize="9" scale="8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showGridLines="0" topLeftCell="A77" zoomScale="80" zoomScaleNormal="80" workbookViewId="0">
      <pane ySplit="1650" topLeftCell="A71" activePane="bottomLeft"/>
      <selection activeCell="A77" sqref="A77"/>
      <selection pane="bottomLeft" activeCell="H81" sqref="H81"/>
    </sheetView>
  </sheetViews>
  <sheetFormatPr defaultRowHeight="12.75" x14ac:dyDescent="0.25"/>
  <cols>
    <col min="1" max="1" width="15.5703125" style="231" customWidth="1"/>
    <col min="2" max="2" width="18" style="231" customWidth="1"/>
    <col min="3" max="3" width="15.7109375" style="231" customWidth="1"/>
    <col min="4" max="6" width="18.7109375" style="231" customWidth="1"/>
    <col min="7" max="7" width="8.7109375" style="231" customWidth="1"/>
    <col min="8" max="9" width="16.7109375" style="231" customWidth="1"/>
    <col min="10" max="10" width="8.140625" style="231" customWidth="1"/>
    <col min="11" max="11" width="3.5703125" style="231" customWidth="1"/>
    <col min="12" max="12" width="7.28515625" style="231" customWidth="1"/>
    <col min="13" max="13" width="17.85546875" style="231" bestFit="1" customWidth="1"/>
    <col min="14" max="14" width="7.85546875" style="231" customWidth="1"/>
    <col min="15" max="15" width="10.5703125" style="231" customWidth="1"/>
    <col min="16" max="16" width="11.28515625" style="231" customWidth="1"/>
    <col min="17" max="21" width="0.85546875" style="231" customWidth="1"/>
    <col min="22" max="22" width="24.7109375" style="230" customWidth="1"/>
    <col min="23" max="16384" width="9.140625" style="231"/>
  </cols>
  <sheetData>
    <row r="1" spans="1:22" s="265" customFormat="1" ht="3.75" hidden="1" customHeight="1" x14ac:dyDescent="0.25">
      <c r="A1" s="260"/>
      <c r="B1" s="261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3"/>
      <c r="V1" s="264"/>
    </row>
    <row r="2" spans="1:22" ht="3.75" hidden="1" customHeight="1" x14ac:dyDescent="0.25">
      <c r="A2" s="235"/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8"/>
    </row>
    <row r="3" spans="1:22" ht="3.75" hidden="1" customHeight="1" x14ac:dyDescent="0.25">
      <c r="A3" s="269"/>
      <c r="B3" s="270" t="s">
        <v>227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56"/>
    </row>
    <row r="4" spans="1:22" ht="3.75" hidden="1" customHeight="1" x14ac:dyDescent="0.25">
      <c r="A4" s="229" t="s">
        <v>1</v>
      </c>
      <c r="B4" s="123" t="s">
        <v>32</v>
      </c>
      <c r="C4" s="2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</row>
    <row r="5" spans="1:22" ht="3.75" hidden="1" customHeight="1" x14ac:dyDescent="0.25">
      <c r="A5" s="229" t="s">
        <v>2</v>
      </c>
      <c r="B5" s="270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56"/>
    </row>
    <row r="6" spans="1:22" ht="3.75" hidden="1" customHeight="1" x14ac:dyDescent="0.25">
      <c r="A6" s="25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56"/>
    </row>
    <row r="7" spans="1:22" ht="3.75" hidden="1" customHeight="1" x14ac:dyDescent="0.25">
      <c r="A7" s="255" t="s">
        <v>3</v>
      </c>
      <c r="B7" s="271"/>
      <c r="C7" s="270" t="s">
        <v>285</v>
      </c>
      <c r="D7" s="2"/>
      <c r="E7" s="271"/>
      <c r="F7" s="270" t="s">
        <v>286</v>
      </c>
      <c r="G7" s="2"/>
      <c r="H7" s="2"/>
      <c r="I7" s="2"/>
      <c r="J7" s="2"/>
      <c r="K7" s="2"/>
      <c r="L7" s="2"/>
      <c r="M7" s="2"/>
      <c r="N7" s="2"/>
      <c r="O7" s="2"/>
      <c r="P7" s="271"/>
      <c r="Q7" s="272" t="s">
        <v>22</v>
      </c>
      <c r="R7" s="273"/>
      <c r="S7" s="273"/>
      <c r="T7" s="273"/>
      <c r="U7" s="274"/>
    </row>
    <row r="8" spans="1:22" ht="3.75" hidden="1" customHeight="1" x14ac:dyDescent="0.25">
      <c r="A8" s="229" t="s">
        <v>4</v>
      </c>
      <c r="B8" s="275" t="s">
        <v>5</v>
      </c>
      <c r="C8" s="275" t="s">
        <v>6</v>
      </c>
      <c r="D8" s="275" t="s">
        <v>7</v>
      </c>
      <c r="E8" s="275" t="s">
        <v>8</v>
      </c>
      <c r="F8" s="275" t="s">
        <v>9</v>
      </c>
      <c r="G8" s="275" t="s">
        <v>10</v>
      </c>
      <c r="H8" s="275" t="s">
        <v>11</v>
      </c>
      <c r="I8" s="275" t="s">
        <v>12</v>
      </c>
      <c r="J8" s="275" t="s">
        <v>13</v>
      </c>
      <c r="K8" s="270" t="s">
        <v>23</v>
      </c>
      <c r="L8" s="271"/>
      <c r="M8" s="275" t="s">
        <v>14</v>
      </c>
      <c r="N8" s="275" t="s">
        <v>15</v>
      </c>
      <c r="O8" s="275" t="s">
        <v>16</v>
      </c>
      <c r="P8" s="275" t="s">
        <v>17</v>
      </c>
      <c r="Q8" s="266"/>
      <c r="R8" s="267"/>
      <c r="S8" s="267"/>
      <c r="T8" s="267"/>
      <c r="U8" s="268"/>
    </row>
    <row r="9" spans="1:22" ht="3.75" hidden="1" customHeight="1" x14ac:dyDescent="0.25">
      <c r="A9" s="229">
        <v>-1</v>
      </c>
      <c r="B9" s="275">
        <v>-2</v>
      </c>
      <c r="C9" s="275">
        <v>-3</v>
      </c>
      <c r="D9" s="275">
        <v>-4</v>
      </c>
      <c r="E9" s="275">
        <v>-5</v>
      </c>
      <c r="F9" s="275">
        <v>-6</v>
      </c>
      <c r="G9" s="275">
        <v>-7</v>
      </c>
      <c r="H9" s="275">
        <v>-8</v>
      </c>
      <c r="I9" s="275">
        <v>-9</v>
      </c>
      <c r="J9" s="275">
        <v>-10</v>
      </c>
      <c r="K9" s="270">
        <v>-11</v>
      </c>
      <c r="L9" s="271"/>
      <c r="M9" s="275">
        <v>-12</v>
      </c>
      <c r="N9" s="275">
        <v>-13</v>
      </c>
      <c r="O9" s="275">
        <v>-14</v>
      </c>
      <c r="P9" s="275">
        <v>-15</v>
      </c>
      <c r="Q9" s="270">
        <v>-16</v>
      </c>
      <c r="R9" s="2"/>
      <c r="S9" s="2"/>
      <c r="T9" s="2"/>
      <c r="U9" s="256"/>
    </row>
    <row r="10" spans="1:22" ht="3.75" hidden="1" customHeight="1" x14ac:dyDescent="0.25">
      <c r="A10" s="228" t="s">
        <v>178</v>
      </c>
      <c r="B10" s="258" t="s">
        <v>278</v>
      </c>
      <c r="C10" s="5" t="s">
        <v>215</v>
      </c>
      <c r="D10" s="5" t="s">
        <v>48</v>
      </c>
      <c r="E10" s="5" t="s">
        <v>223</v>
      </c>
      <c r="F10" s="1" t="s">
        <v>39</v>
      </c>
      <c r="G10" s="226"/>
      <c r="H10" s="1" t="str">
        <f>F10</f>
        <v>Peningkatan Pelayanan Administrasi Perkantoran Kecamatan</v>
      </c>
      <c r="I10" s="1" t="str">
        <f>H10</f>
        <v>Peningkatan Pelayanan Administrasi Perkantoran Kecamatan</v>
      </c>
      <c r="J10" s="218">
        <v>83.49</v>
      </c>
      <c r="K10" s="219"/>
      <c r="L10" s="219"/>
      <c r="M10" s="276">
        <f>'FORM RENJA  '!I49</f>
        <v>1161168503.03</v>
      </c>
      <c r="N10" s="1" t="s">
        <v>24</v>
      </c>
      <c r="O10" s="1" t="s">
        <v>25</v>
      </c>
      <c r="P10" s="1"/>
      <c r="Q10" s="123"/>
      <c r="R10" s="124"/>
      <c r="S10" s="124"/>
      <c r="T10" s="124"/>
      <c r="U10" s="125"/>
    </row>
    <row r="11" spans="1:22" ht="3.75" hidden="1" customHeight="1" x14ac:dyDescent="0.25">
      <c r="A11" s="235"/>
      <c r="B11" s="277"/>
      <c r="C11" s="278"/>
      <c r="D11" s="278"/>
      <c r="E11" s="278"/>
      <c r="F11" s="1" t="s">
        <v>40</v>
      </c>
      <c r="G11" s="227"/>
      <c r="H11" s="1" t="str">
        <f t="shared" ref="H11:H16" si="0">F11</f>
        <v>Peningkatan Pelayanan Administrasi Perkantoran Kelurahan Sekanak Raya</v>
      </c>
      <c r="I11" s="1" t="str">
        <f t="shared" ref="I11:I16" si="1">H11</f>
        <v>Peningkatan Pelayanan Administrasi Perkantoran Kelurahan Sekanak Raya</v>
      </c>
      <c r="J11" s="220"/>
      <c r="K11" s="221"/>
      <c r="L11" s="221"/>
      <c r="M11" s="276">
        <f>'FORM RENJA  '!I50</f>
        <v>221464562.56999999</v>
      </c>
      <c r="N11" s="1" t="s">
        <v>24</v>
      </c>
      <c r="O11" s="1" t="s">
        <v>33</v>
      </c>
      <c r="P11" s="1"/>
      <c r="Q11" s="123"/>
      <c r="R11" s="124"/>
      <c r="S11" s="124"/>
      <c r="T11" s="124"/>
      <c r="U11" s="125"/>
    </row>
    <row r="12" spans="1:22" ht="3.75" hidden="1" customHeight="1" x14ac:dyDescent="0.25">
      <c r="A12" s="235"/>
      <c r="B12" s="277"/>
      <c r="C12" s="278"/>
      <c r="D12" s="278"/>
      <c r="E12" s="278"/>
      <c r="F12" s="1" t="s">
        <v>41</v>
      </c>
      <c r="G12" s="227"/>
      <c r="H12" s="1" t="str">
        <f t="shared" si="0"/>
        <v>Peningkatan Pelayanan Administrasi Perkantoran Kelurahan Tanjung Sari</v>
      </c>
      <c r="I12" s="1" t="str">
        <f t="shared" si="1"/>
        <v>Peningkatan Pelayanan Administrasi Perkantoran Kelurahan Tanjung Sari</v>
      </c>
      <c r="J12" s="220"/>
      <c r="K12" s="221"/>
      <c r="L12" s="221"/>
      <c r="M12" s="276">
        <f>'FORM RENJA  '!I51</f>
        <v>220724472.56999999</v>
      </c>
      <c r="N12" s="1" t="s">
        <v>24</v>
      </c>
      <c r="O12" s="1" t="s">
        <v>34</v>
      </c>
      <c r="P12" s="1"/>
      <c r="Q12" s="123"/>
      <c r="R12" s="124"/>
      <c r="S12" s="124"/>
      <c r="T12" s="124"/>
      <c r="U12" s="125"/>
    </row>
    <row r="13" spans="1:22" ht="3.75" hidden="1" customHeight="1" x14ac:dyDescent="0.25">
      <c r="A13" s="235"/>
      <c r="B13" s="277"/>
      <c r="C13" s="278"/>
      <c r="D13" s="278"/>
      <c r="E13" s="278"/>
      <c r="F13" s="1" t="s">
        <v>42</v>
      </c>
      <c r="G13" s="227"/>
      <c r="H13" s="1" t="str">
        <f t="shared" si="0"/>
        <v>Peningkatan Pelayanan Administrasi Perkantoran Kelurahan Pemping</v>
      </c>
      <c r="I13" s="1" t="str">
        <f t="shared" si="1"/>
        <v>Peningkatan Pelayanan Administrasi Perkantoran Kelurahan Pemping</v>
      </c>
      <c r="J13" s="220"/>
      <c r="K13" s="221"/>
      <c r="L13" s="221"/>
      <c r="M13" s="276">
        <f>'FORM RENJA  '!I52</f>
        <v>220807590.37</v>
      </c>
      <c r="N13" s="1" t="s">
        <v>24</v>
      </c>
      <c r="O13" s="1" t="s">
        <v>35</v>
      </c>
      <c r="P13" s="1"/>
      <c r="Q13" s="123"/>
      <c r="R13" s="124"/>
      <c r="S13" s="124"/>
      <c r="T13" s="124"/>
      <c r="U13" s="125"/>
    </row>
    <row r="14" spans="1:22" ht="3.75" hidden="1" customHeight="1" x14ac:dyDescent="0.25">
      <c r="A14" s="235"/>
      <c r="B14" s="277"/>
      <c r="C14" s="278"/>
      <c r="D14" s="278"/>
      <c r="E14" s="278"/>
      <c r="F14" s="1" t="s">
        <v>43</v>
      </c>
      <c r="G14" s="227"/>
      <c r="H14" s="1" t="str">
        <f t="shared" si="0"/>
        <v>Peningkatan Pelayanan Administrasi Perkantoran Kelurahan Kasu</v>
      </c>
      <c r="I14" s="1" t="str">
        <f t="shared" si="1"/>
        <v>Peningkatan Pelayanan Administrasi Perkantoran Kelurahan Kasu</v>
      </c>
      <c r="J14" s="220"/>
      <c r="K14" s="221"/>
      <c r="L14" s="221"/>
      <c r="M14" s="276">
        <f>'FORM RENJA  '!I53</f>
        <v>227451321.37</v>
      </c>
      <c r="N14" s="1" t="s">
        <v>24</v>
      </c>
      <c r="O14" s="1" t="s">
        <v>36</v>
      </c>
      <c r="P14" s="1"/>
      <c r="Q14" s="123"/>
      <c r="R14" s="124"/>
      <c r="S14" s="124"/>
      <c r="T14" s="124"/>
      <c r="U14" s="125"/>
    </row>
    <row r="15" spans="1:22" ht="3.75" hidden="1" customHeight="1" x14ac:dyDescent="0.25">
      <c r="A15" s="235"/>
      <c r="B15" s="277"/>
      <c r="C15" s="278"/>
      <c r="D15" s="278"/>
      <c r="E15" s="278"/>
      <c r="F15" s="1" t="s">
        <v>44</v>
      </c>
      <c r="G15" s="227"/>
      <c r="H15" s="1" t="str">
        <f t="shared" si="0"/>
        <v>Peningkatan Pelayanan Administrasi Perkantoran Kelurahan Pecong</v>
      </c>
      <c r="I15" s="1" t="str">
        <f t="shared" si="1"/>
        <v>Peningkatan Pelayanan Administrasi Perkantoran Kelurahan Pecong</v>
      </c>
      <c r="J15" s="220"/>
      <c r="K15" s="221"/>
      <c r="L15" s="221"/>
      <c r="M15" s="276">
        <f>'FORM RENJA  '!I54</f>
        <v>227451321.37</v>
      </c>
      <c r="N15" s="1" t="s">
        <v>24</v>
      </c>
      <c r="O15" s="1" t="s">
        <v>37</v>
      </c>
      <c r="P15" s="1"/>
      <c r="Q15" s="123"/>
      <c r="R15" s="124"/>
      <c r="S15" s="124"/>
      <c r="T15" s="124"/>
      <c r="U15" s="125"/>
    </row>
    <row r="16" spans="1:22" ht="3.75" hidden="1" customHeight="1" x14ac:dyDescent="0.25">
      <c r="A16" s="235"/>
      <c r="B16" s="277"/>
      <c r="C16" s="279"/>
      <c r="D16" s="279"/>
      <c r="E16" s="279"/>
      <c r="F16" s="5" t="s">
        <v>45</v>
      </c>
      <c r="G16" s="227"/>
      <c r="H16" s="1" t="str">
        <f t="shared" si="0"/>
        <v>Peningkatan Pelayanan Administrasi Perkantoran Kelurahan Pulau Terong</v>
      </c>
      <c r="I16" s="1" t="str">
        <f t="shared" si="1"/>
        <v>Peningkatan Pelayanan Administrasi Perkantoran Kelurahan Pulau Terong</v>
      </c>
      <c r="J16" s="220"/>
      <c r="K16" s="221"/>
      <c r="L16" s="221"/>
      <c r="M16" s="276">
        <f>'FORM RENJA  '!I55</f>
        <v>238928409.37</v>
      </c>
      <c r="N16" s="5" t="s">
        <v>24</v>
      </c>
      <c r="O16" s="5" t="s">
        <v>38</v>
      </c>
      <c r="P16" s="5"/>
      <c r="Q16" s="257"/>
      <c r="R16" s="258"/>
      <c r="S16" s="258"/>
      <c r="T16" s="258"/>
      <c r="U16" s="259"/>
    </row>
    <row r="17" spans="1:21" ht="3.75" hidden="1" customHeight="1" x14ac:dyDescent="0.25">
      <c r="A17" s="236"/>
      <c r="B17" s="277"/>
      <c r="C17" s="12"/>
      <c r="D17" s="11"/>
      <c r="E17" s="11"/>
      <c r="F17" s="12"/>
      <c r="G17" s="227"/>
      <c r="H17" s="12"/>
      <c r="I17" s="12"/>
      <c r="J17" s="220"/>
      <c r="K17" s="221"/>
      <c r="L17" s="221"/>
      <c r="M17" s="13"/>
      <c r="N17" s="11"/>
      <c r="O17" s="11"/>
      <c r="P17" s="11"/>
      <c r="Q17" s="237"/>
      <c r="R17" s="12"/>
      <c r="S17" s="12"/>
      <c r="T17" s="12"/>
      <c r="U17" s="238"/>
    </row>
    <row r="18" spans="1:21" ht="3.75" hidden="1" customHeight="1" x14ac:dyDescent="0.25">
      <c r="A18" s="7" t="s">
        <v>49</v>
      </c>
      <c r="B18" s="277"/>
      <c r="C18" s="6" t="s">
        <v>215</v>
      </c>
      <c r="D18" s="20" t="s">
        <v>50</v>
      </c>
      <c r="E18" s="20" t="s">
        <v>220</v>
      </c>
      <c r="F18" s="6" t="s">
        <v>49</v>
      </c>
      <c r="G18" s="227"/>
      <c r="H18" s="6" t="str">
        <f>F18</f>
        <v>Peningkatan sarana dan prasarana aparatur</v>
      </c>
      <c r="I18" s="6" t="str">
        <f>H18</f>
        <v>Peningkatan sarana dan prasarana aparatur</v>
      </c>
      <c r="J18" s="220"/>
      <c r="K18" s="221"/>
      <c r="L18" s="221"/>
      <c r="M18" s="276">
        <f>'FORM RENJA  '!I57</f>
        <v>682176797.63999999</v>
      </c>
      <c r="N18" s="20" t="s">
        <v>24</v>
      </c>
      <c r="O18" s="20" t="s">
        <v>25</v>
      </c>
      <c r="P18" s="20" t="s">
        <v>29</v>
      </c>
      <c r="Q18" s="126"/>
      <c r="R18" s="127"/>
      <c r="S18" s="127"/>
      <c r="T18" s="127"/>
      <c r="U18" s="128"/>
    </row>
    <row r="19" spans="1:21" ht="3.75" hidden="1" customHeight="1" x14ac:dyDescent="0.25">
      <c r="A19" s="14"/>
      <c r="B19" s="277"/>
      <c r="C19" s="15"/>
      <c r="D19" s="16"/>
      <c r="E19" s="16"/>
      <c r="F19" s="15"/>
      <c r="G19" s="227"/>
      <c r="H19" s="15"/>
      <c r="I19" s="15"/>
      <c r="J19" s="220"/>
      <c r="K19" s="221"/>
      <c r="L19" s="221"/>
      <c r="M19" s="280"/>
      <c r="N19" s="16"/>
      <c r="O19" s="16"/>
      <c r="P19" s="16"/>
      <c r="Q19" s="17"/>
      <c r="R19" s="18"/>
      <c r="S19" s="18"/>
      <c r="T19" s="18"/>
      <c r="U19" s="19"/>
    </row>
    <row r="20" spans="1:21" ht="3.75" hidden="1" customHeight="1" x14ac:dyDescent="0.25">
      <c r="A20" s="229" t="s">
        <v>2</v>
      </c>
      <c r="B20" s="270" t="s">
        <v>210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56"/>
    </row>
    <row r="21" spans="1:21" ht="3.75" hidden="1" customHeight="1" x14ac:dyDescent="0.25">
      <c r="A21" s="25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56"/>
    </row>
    <row r="22" spans="1:21" ht="3.75" hidden="1" customHeight="1" x14ac:dyDescent="0.25">
      <c r="A22" s="255" t="s">
        <v>3</v>
      </c>
      <c r="B22" s="271"/>
      <c r="C22" s="270" t="s">
        <v>285</v>
      </c>
      <c r="D22" s="2"/>
      <c r="E22" s="271"/>
      <c r="F22" s="270" t="s">
        <v>286</v>
      </c>
      <c r="G22" s="2"/>
      <c r="H22" s="2"/>
      <c r="I22" s="2"/>
      <c r="J22" s="2"/>
      <c r="K22" s="2"/>
      <c r="L22" s="2"/>
      <c r="M22" s="2"/>
      <c r="N22" s="2"/>
      <c r="O22" s="2"/>
      <c r="P22" s="271"/>
      <c r="Q22" s="272" t="s">
        <v>22</v>
      </c>
      <c r="R22" s="273"/>
      <c r="S22" s="273"/>
      <c r="T22" s="273"/>
      <c r="U22" s="274"/>
    </row>
    <row r="23" spans="1:21" ht="3.75" hidden="1" customHeight="1" x14ac:dyDescent="0.25">
      <c r="A23" s="229" t="s">
        <v>4</v>
      </c>
      <c r="B23" s="275" t="s">
        <v>5</v>
      </c>
      <c r="C23" s="275" t="s">
        <v>6</v>
      </c>
      <c r="D23" s="275" t="s">
        <v>7</v>
      </c>
      <c r="E23" s="275" t="s">
        <v>8</v>
      </c>
      <c r="F23" s="275" t="s">
        <v>9</v>
      </c>
      <c r="G23" s="275" t="s">
        <v>10</v>
      </c>
      <c r="H23" s="275" t="s">
        <v>11</v>
      </c>
      <c r="I23" s="275" t="s">
        <v>12</v>
      </c>
      <c r="J23" s="275" t="s">
        <v>13</v>
      </c>
      <c r="K23" s="270" t="s">
        <v>23</v>
      </c>
      <c r="L23" s="271"/>
      <c r="M23" s="275" t="s">
        <v>14</v>
      </c>
      <c r="N23" s="275" t="s">
        <v>15</v>
      </c>
      <c r="O23" s="275" t="s">
        <v>16</v>
      </c>
      <c r="P23" s="275" t="s">
        <v>17</v>
      </c>
      <c r="Q23" s="266"/>
      <c r="R23" s="267"/>
      <c r="S23" s="267"/>
      <c r="T23" s="267"/>
      <c r="U23" s="268"/>
    </row>
    <row r="24" spans="1:21" ht="3.75" hidden="1" customHeight="1" x14ac:dyDescent="0.25">
      <c r="A24" s="229">
        <v>-1</v>
      </c>
      <c r="B24" s="275">
        <v>-2</v>
      </c>
      <c r="C24" s="275">
        <v>-3</v>
      </c>
      <c r="D24" s="275">
        <v>-4</v>
      </c>
      <c r="E24" s="275">
        <v>-5</v>
      </c>
      <c r="F24" s="275">
        <v>-6</v>
      </c>
      <c r="G24" s="275">
        <v>-7</v>
      </c>
      <c r="H24" s="275">
        <v>-8</v>
      </c>
      <c r="I24" s="275">
        <v>-9</v>
      </c>
      <c r="J24" s="275">
        <v>-10</v>
      </c>
      <c r="K24" s="270">
        <v>-11</v>
      </c>
      <c r="L24" s="271"/>
      <c r="M24" s="275">
        <v>-12</v>
      </c>
      <c r="N24" s="275">
        <v>-13</v>
      </c>
      <c r="O24" s="275">
        <v>-14</v>
      </c>
      <c r="P24" s="275">
        <v>-15</v>
      </c>
      <c r="Q24" s="270">
        <v>-16</v>
      </c>
      <c r="R24" s="2"/>
      <c r="S24" s="2"/>
      <c r="T24" s="2"/>
      <c r="U24" s="256"/>
    </row>
    <row r="25" spans="1:21" ht="3.75" hidden="1" customHeight="1" x14ac:dyDescent="0.25">
      <c r="A25" s="281" t="s">
        <v>180</v>
      </c>
      <c r="B25" s="228" t="s">
        <v>201</v>
      </c>
      <c r="C25" s="5" t="s">
        <v>214</v>
      </c>
      <c r="D25" s="5" t="s">
        <v>217</v>
      </c>
      <c r="E25" s="5" t="s">
        <v>218</v>
      </c>
      <c r="F25" s="29" t="s">
        <v>181</v>
      </c>
      <c r="G25" s="239"/>
      <c r="H25" s="1" t="str">
        <f t="shared" ref="H25:H30" si="2">F25</f>
        <v>Pemberdayaan Masyarakat dalam Percepatan PSD lingkungan permukiman wilayah Kelurahan Sekanak Raya</v>
      </c>
      <c r="I25" s="1" t="str">
        <f t="shared" ref="I25:I30" si="3">H25</f>
        <v>Pemberdayaan Masyarakat dalam Percepatan PSD lingkungan permukiman wilayah Kelurahan Sekanak Raya</v>
      </c>
      <c r="J25" s="218" t="s">
        <v>216</v>
      </c>
      <c r="K25" s="219"/>
      <c r="L25" s="225"/>
      <c r="M25" s="276">
        <f>'FORM RENJA  '!I59</f>
        <v>1209779580</v>
      </c>
      <c r="N25" s="1" t="s">
        <v>24</v>
      </c>
      <c r="O25" s="1" t="s">
        <v>33</v>
      </c>
      <c r="P25" s="1"/>
      <c r="Q25" s="123"/>
      <c r="R25" s="124"/>
      <c r="S25" s="124"/>
      <c r="T25" s="124"/>
      <c r="U25" s="125"/>
    </row>
    <row r="26" spans="1:21" ht="3.75" hidden="1" customHeight="1" x14ac:dyDescent="0.25">
      <c r="A26" s="282"/>
      <c r="B26" s="235"/>
      <c r="C26" s="278"/>
      <c r="D26" s="278"/>
      <c r="E26" s="278"/>
      <c r="F26" s="30" t="s">
        <v>182</v>
      </c>
      <c r="G26" s="240"/>
      <c r="H26" s="1" t="str">
        <f t="shared" si="2"/>
        <v>Pemberdayaan Masyarakat dalam Percepatan PSD lingkungan permukiman wilayah Kelurahan Tanjung Sari</v>
      </c>
      <c r="I26" s="1" t="str">
        <f t="shared" si="3"/>
        <v>Pemberdayaan Masyarakat dalam Percepatan PSD lingkungan permukiman wilayah Kelurahan Tanjung Sari</v>
      </c>
      <c r="J26" s="221"/>
      <c r="K26" s="221"/>
      <c r="L26" s="221"/>
      <c r="M26" s="276">
        <f>'FORM RENJA  '!I60</f>
        <v>1209779580</v>
      </c>
      <c r="N26" s="1" t="s">
        <v>24</v>
      </c>
      <c r="O26" s="1" t="s">
        <v>34</v>
      </c>
      <c r="P26" s="1"/>
      <c r="Q26" s="123"/>
      <c r="R26" s="124"/>
      <c r="S26" s="124"/>
      <c r="T26" s="124"/>
      <c r="U26" s="125"/>
    </row>
    <row r="27" spans="1:21" ht="3.75" hidden="1" customHeight="1" x14ac:dyDescent="0.25">
      <c r="A27" s="282"/>
      <c r="B27" s="235"/>
      <c r="C27" s="278"/>
      <c r="D27" s="278"/>
      <c r="E27" s="278"/>
      <c r="F27" s="30" t="s">
        <v>183</v>
      </c>
      <c r="G27" s="240"/>
      <c r="H27" s="1" t="str">
        <f t="shared" si="2"/>
        <v>Pemberdayaan Masyarakat dalam Percepatan PSD lingkungan permukiman wilayah Kelurahan Pemping</v>
      </c>
      <c r="I27" s="1" t="str">
        <f t="shared" si="3"/>
        <v>Pemberdayaan Masyarakat dalam Percepatan PSD lingkungan permukiman wilayah Kelurahan Pemping</v>
      </c>
      <c r="J27" s="221"/>
      <c r="K27" s="221"/>
      <c r="L27" s="221"/>
      <c r="M27" s="276">
        <f>'FORM RENJA  '!I61</f>
        <v>1209779579</v>
      </c>
      <c r="N27" s="1" t="s">
        <v>24</v>
      </c>
      <c r="O27" s="1" t="s">
        <v>35</v>
      </c>
      <c r="P27" s="1"/>
      <c r="Q27" s="123"/>
      <c r="R27" s="124"/>
      <c r="S27" s="124"/>
      <c r="T27" s="124"/>
      <c r="U27" s="125"/>
    </row>
    <row r="28" spans="1:21" ht="3.75" hidden="1" customHeight="1" x14ac:dyDescent="0.25">
      <c r="A28" s="241"/>
      <c r="B28" s="235"/>
      <c r="C28" s="278"/>
      <c r="D28" s="278"/>
      <c r="E28" s="278"/>
      <c r="F28" s="30" t="s">
        <v>184</v>
      </c>
      <c r="G28" s="240"/>
      <c r="H28" s="1" t="str">
        <f t="shared" si="2"/>
        <v>Pemberdayaan Masyarakat dalam Percepatan PSD lingkungan permukiman wilayah Kelurahan Kasu</v>
      </c>
      <c r="I28" s="1" t="str">
        <f t="shared" si="3"/>
        <v>Pemberdayaan Masyarakat dalam Percepatan PSD lingkungan permukiman wilayah Kelurahan Kasu</v>
      </c>
      <c r="J28" s="221"/>
      <c r="K28" s="221"/>
      <c r="L28" s="221"/>
      <c r="M28" s="276">
        <f>'FORM RENJA  '!I62</f>
        <v>1209779580</v>
      </c>
      <c r="N28" s="1" t="s">
        <v>24</v>
      </c>
      <c r="O28" s="1" t="s">
        <v>36</v>
      </c>
      <c r="P28" s="1"/>
      <c r="Q28" s="123"/>
      <c r="R28" s="124"/>
      <c r="S28" s="124"/>
      <c r="T28" s="124"/>
      <c r="U28" s="125"/>
    </row>
    <row r="29" spans="1:21" ht="3.75" hidden="1" customHeight="1" x14ac:dyDescent="0.25">
      <c r="A29" s="241"/>
      <c r="B29" s="235"/>
      <c r="C29" s="278"/>
      <c r="D29" s="278"/>
      <c r="E29" s="278"/>
      <c r="F29" s="30" t="s">
        <v>185</v>
      </c>
      <c r="G29" s="240"/>
      <c r="H29" s="1" t="str">
        <f t="shared" si="2"/>
        <v>Pemberdayaan Masyarakat dalam Percepatan PSD lingkungan permukiman wilayah Kelurahan Pecong</v>
      </c>
      <c r="I29" s="1" t="str">
        <f t="shared" si="3"/>
        <v>Pemberdayaan Masyarakat dalam Percepatan PSD lingkungan permukiman wilayah Kelurahan Pecong</v>
      </c>
      <c r="J29" s="221"/>
      <c r="K29" s="221"/>
      <c r="L29" s="221"/>
      <c r="M29" s="276">
        <f>'FORM RENJA  '!I63</f>
        <v>1209779580</v>
      </c>
      <c r="N29" s="1" t="s">
        <v>24</v>
      </c>
      <c r="O29" s="1" t="s">
        <v>37</v>
      </c>
      <c r="P29" s="1"/>
      <c r="Q29" s="123"/>
      <c r="R29" s="124"/>
      <c r="S29" s="124"/>
      <c r="T29" s="124"/>
      <c r="U29" s="125"/>
    </row>
    <row r="30" spans="1:21" ht="3.75" hidden="1" customHeight="1" x14ac:dyDescent="0.25">
      <c r="A30" s="241"/>
      <c r="B30" s="235"/>
      <c r="C30" s="279"/>
      <c r="D30" s="279"/>
      <c r="E30" s="279"/>
      <c r="F30" s="30" t="s">
        <v>186</v>
      </c>
      <c r="G30" s="240"/>
      <c r="H30" s="1" t="str">
        <f t="shared" si="2"/>
        <v>Pemberdayaan Masyarakat dalam Percepatan PSD lingkungan permukiman wilayah Kelurahan Pulau Terong</v>
      </c>
      <c r="I30" s="1" t="str">
        <f t="shared" si="3"/>
        <v>Pemberdayaan Masyarakat dalam Percepatan PSD lingkungan permukiman wilayah Kelurahan Pulau Terong</v>
      </c>
      <c r="J30" s="221"/>
      <c r="K30" s="221"/>
      <c r="L30" s="221"/>
      <c r="M30" s="276">
        <f>'FORM RENJA  '!I64</f>
        <v>1209779575</v>
      </c>
      <c r="N30" s="5" t="s">
        <v>24</v>
      </c>
      <c r="O30" s="5" t="s">
        <v>38</v>
      </c>
      <c r="P30" s="5"/>
      <c r="Q30" s="257"/>
      <c r="R30" s="258"/>
      <c r="S30" s="258"/>
      <c r="T30" s="258"/>
      <c r="U30" s="259"/>
    </row>
    <row r="31" spans="1:21" ht="3.75" hidden="1" customHeight="1" x14ac:dyDescent="0.25">
      <c r="A31" s="236"/>
      <c r="B31" s="277"/>
      <c r="C31" s="12"/>
      <c r="D31" s="11"/>
      <c r="E31" s="11"/>
      <c r="F31" s="12"/>
      <c r="G31" s="283"/>
      <c r="H31" s="12"/>
      <c r="I31" s="12"/>
      <c r="J31" s="221"/>
      <c r="K31" s="221"/>
      <c r="L31" s="221"/>
      <c r="M31" s="13"/>
      <c r="N31" s="11"/>
      <c r="O31" s="11"/>
      <c r="P31" s="11"/>
      <c r="Q31" s="237"/>
      <c r="R31" s="12"/>
      <c r="S31" s="12"/>
      <c r="T31" s="12"/>
      <c r="U31" s="238"/>
    </row>
    <row r="32" spans="1:21" ht="3.75" hidden="1" customHeight="1" x14ac:dyDescent="0.25">
      <c r="A32" s="229" t="s">
        <v>2</v>
      </c>
      <c r="B32" s="270" t="s">
        <v>211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56"/>
    </row>
    <row r="33" spans="1:21" ht="3.75" hidden="1" customHeight="1" x14ac:dyDescent="0.25">
      <c r="A33" s="25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56"/>
    </row>
    <row r="34" spans="1:21" ht="3.75" hidden="1" customHeight="1" x14ac:dyDescent="0.25">
      <c r="A34" s="255" t="s">
        <v>3</v>
      </c>
      <c r="B34" s="271"/>
      <c r="C34" s="270" t="s">
        <v>285</v>
      </c>
      <c r="D34" s="2"/>
      <c r="E34" s="271"/>
      <c r="F34" s="270" t="s">
        <v>286</v>
      </c>
      <c r="G34" s="2"/>
      <c r="H34" s="2"/>
      <c r="I34" s="2"/>
      <c r="J34" s="2"/>
      <c r="K34" s="2"/>
      <c r="L34" s="2"/>
      <c r="M34" s="2"/>
      <c r="N34" s="2"/>
      <c r="O34" s="2"/>
      <c r="P34" s="271"/>
      <c r="Q34" s="272" t="s">
        <v>22</v>
      </c>
      <c r="R34" s="273"/>
      <c r="S34" s="273"/>
      <c r="T34" s="273"/>
      <c r="U34" s="274"/>
    </row>
    <row r="35" spans="1:21" ht="3.75" hidden="1" customHeight="1" x14ac:dyDescent="0.25">
      <c r="A35" s="229" t="s">
        <v>4</v>
      </c>
      <c r="B35" s="275" t="s">
        <v>5</v>
      </c>
      <c r="C35" s="275" t="s">
        <v>6</v>
      </c>
      <c r="D35" s="275" t="s">
        <v>7</v>
      </c>
      <c r="E35" s="275" t="s">
        <v>8</v>
      </c>
      <c r="F35" s="275" t="s">
        <v>9</v>
      </c>
      <c r="G35" s="275" t="s">
        <v>10</v>
      </c>
      <c r="H35" s="275" t="s">
        <v>11</v>
      </c>
      <c r="I35" s="275" t="s">
        <v>12</v>
      </c>
      <c r="J35" s="275" t="s">
        <v>13</v>
      </c>
      <c r="K35" s="270" t="s">
        <v>23</v>
      </c>
      <c r="L35" s="271"/>
      <c r="M35" s="275" t="s">
        <v>14</v>
      </c>
      <c r="N35" s="275" t="s">
        <v>15</v>
      </c>
      <c r="O35" s="275" t="s">
        <v>16</v>
      </c>
      <c r="P35" s="275" t="s">
        <v>17</v>
      </c>
      <c r="Q35" s="266"/>
      <c r="R35" s="267"/>
      <c r="S35" s="267"/>
      <c r="T35" s="267"/>
      <c r="U35" s="268"/>
    </row>
    <row r="36" spans="1:21" ht="3.75" hidden="1" customHeight="1" x14ac:dyDescent="0.25">
      <c r="A36" s="229">
        <v>-1</v>
      </c>
      <c r="B36" s="275">
        <v>-2</v>
      </c>
      <c r="C36" s="275">
        <v>-3</v>
      </c>
      <c r="D36" s="275">
        <v>-4</v>
      </c>
      <c r="E36" s="275">
        <v>-5</v>
      </c>
      <c r="F36" s="275">
        <v>-6</v>
      </c>
      <c r="G36" s="275">
        <v>-7</v>
      </c>
      <c r="H36" s="275">
        <v>-8</v>
      </c>
      <c r="I36" s="275">
        <v>-9</v>
      </c>
      <c r="J36" s="275">
        <v>-10</v>
      </c>
      <c r="K36" s="270">
        <v>-11</v>
      </c>
      <c r="L36" s="271"/>
      <c r="M36" s="275">
        <v>-12</v>
      </c>
      <c r="N36" s="275">
        <v>-13</v>
      </c>
      <c r="O36" s="275">
        <v>-14</v>
      </c>
      <c r="P36" s="275">
        <v>-15</v>
      </c>
      <c r="Q36" s="270">
        <v>-16</v>
      </c>
      <c r="R36" s="2"/>
      <c r="S36" s="2"/>
      <c r="T36" s="2"/>
      <c r="U36" s="256"/>
    </row>
    <row r="37" spans="1:21" ht="3.75" hidden="1" customHeight="1" x14ac:dyDescent="0.25">
      <c r="A37" s="8" t="s">
        <v>198</v>
      </c>
      <c r="B37" s="284" t="s">
        <v>202</v>
      </c>
      <c r="C37" s="8" t="s">
        <v>52</v>
      </c>
      <c r="D37" s="8" t="s">
        <v>54</v>
      </c>
      <c r="E37" s="21" t="s">
        <v>55</v>
      </c>
      <c r="F37" s="8" t="s">
        <v>53</v>
      </c>
      <c r="G37" s="285" t="s">
        <v>26</v>
      </c>
      <c r="H37" s="8" t="str">
        <f>F37</f>
        <v>Operasional dan Pemeliharaan TPA Belakang Padang</v>
      </c>
      <c r="I37" s="8" t="str">
        <f>H37</f>
        <v>Operasional dan Pemeliharaan TPA Belakang Padang</v>
      </c>
      <c r="J37" s="286">
        <v>2</v>
      </c>
      <c r="K37" s="287" t="s">
        <v>224</v>
      </c>
      <c r="L37" s="288"/>
      <c r="M37" s="289">
        <f>'FORM RENJA  '!I66</f>
        <v>722511349.08000004</v>
      </c>
      <c r="N37" s="21" t="s">
        <v>24</v>
      </c>
      <c r="O37" s="21" t="s">
        <v>25</v>
      </c>
      <c r="P37" s="21" t="s">
        <v>29</v>
      </c>
      <c r="Q37" s="123"/>
      <c r="R37" s="124"/>
      <c r="S37" s="124"/>
      <c r="T37" s="124"/>
      <c r="U37" s="125"/>
    </row>
    <row r="38" spans="1:21" ht="3.75" hidden="1" customHeight="1" x14ac:dyDescent="0.25">
      <c r="A38" s="242"/>
      <c r="B38" s="243"/>
      <c r="C38" s="243"/>
      <c r="D38" s="244"/>
      <c r="E38" s="10"/>
      <c r="F38" s="10"/>
      <c r="G38" s="10"/>
      <c r="H38" s="10"/>
      <c r="I38" s="10"/>
      <c r="J38" s="10"/>
      <c r="K38" s="290"/>
      <c r="L38" s="291"/>
      <c r="M38" s="292"/>
      <c r="N38" s="10"/>
      <c r="O38" s="10"/>
      <c r="P38" s="10"/>
      <c r="Q38" s="245"/>
      <c r="R38" s="246"/>
      <c r="S38" s="246"/>
      <c r="T38" s="246"/>
      <c r="U38" s="247"/>
    </row>
    <row r="39" spans="1:21" ht="3.75" hidden="1" customHeight="1" x14ac:dyDescent="0.25">
      <c r="A39" s="229" t="s">
        <v>2</v>
      </c>
      <c r="B39" s="270" t="s">
        <v>212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56"/>
    </row>
    <row r="40" spans="1:21" ht="3.75" hidden="1" customHeight="1" x14ac:dyDescent="0.25">
      <c r="A40" s="25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56"/>
    </row>
    <row r="41" spans="1:21" ht="3.75" hidden="1" customHeight="1" x14ac:dyDescent="0.25">
      <c r="A41" s="255" t="s">
        <v>3</v>
      </c>
      <c r="B41" s="271"/>
      <c r="C41" s="270" t="s">
        <v>285</v>
      </c>
      <c r="D41" s="2"/>
      <c r="E41" s="271"/>
      <c r="F41" s="270" t="s">
        <v>286</v>
      </c>
      <c r="G41" s="2"/>
      <c r="H41" s="2"/>
      <c r="I41" s="2"/>
      <c r="J41" s="2"/>
      <c r="K41" s="2"/>
      <c r="L41" s="2"/>
      <c r="M41" s="2"/>
      <c r="N41" s="2"/>
      <c r="O41" s="2"/>
      <c r="P41" s="271"/>
      <c r="Q41" s="272" t="s">
        <v>22</v>
      </c>
      <c r="R41" s="273"/>
      <c r="S41" s="273"/>
      <c r="T41" s="273"/>
      <c r="U41" s="274"/>
    </row>
    <row r="42" spans="1:21" ht="3.75" hidden="1" customHeight="1" x14ac:dyDescent="0.25">
      <c r="A42" s="229" t="s">
        <v>4</v>
      </c>
      <c r="B42" s="275" t="s">
        <v>5</v>
      </c>
      <c r="C42" s="275" t="s">
        <v>6</v>
      </c>
      <c r="D42" s="275" t="s">
        <v>7</v>
      </c>
      <c r="E42" s="275" t="s">
        <v>8</v>
      </c>
      <c r="F42" s="275" t="s">
        <v>9</v>
      </c>
      <c r="G42" s="275" t="s">
        <v>10</v>
      </c>
      <c r="H42" s="275" t="s">
        <v>11</v>
      </c>
      <c r="I42" s="275" t="s">
        <v>12</v>
      </c>
      <c r="J42" s="275" t="s">
        <v>13</v>
      </c>
      <c r="K42" s="270" t="s">
        <v>23</v>
      </c>
      <c r="L42" s="271"/>
      <c r="M42" s="275" t="s">
        <v>14</v>
      </c>
      <c r="N42" s="275" t="s">
        <v>15</v>
      </c>
      <c r="O42" s="275" t="s">
        <v>16</v>
      </c>
      <c r="P42" s="275" t="s">
        <v>17</v>
      </c>
      <c r="Q42" s="266"/>
      <c r="R42" s="267"/>
      <c r="S42" s="267"/>
      <c r="T42" s="267"/>
      <c r="U42" s="268"/>
    </row>
    <row r="43" spans="1:21" ht="3.75" hidden="1" customHeight="1" x14ac:dyDescent="0.25">
      <c r="A43" s="229">
        <v>-1</v>
      </c>
      <c r="B43" s="275">
        <v>-2</v>
      </c>
      <c r="C43" s="275">
        <v>-3</v>
      </c>
      <c r="D43" s="275">
        <v>-4</v>
      </c>
      <c r="E43" s="275">
        <v>-5</v>
      </c>
      <c r="F43" s="275">
        <v>-6</v>
      </c>
      <c r="G43" s="275">
        <v>-7</v>
      </c>
      <c r="H43" s="275">
        <v>-8</v>
      </c>
      <c r="I43" s="275">
        <v>-9</v>
      </c>
      <c r="J43" s="275">
        <v>-10</v>
      </c>
      <c r="K43" s="270">
        <v>-11</v>
      </c>
      <c r="L43" s="271"/>
      <c r="M43" s="275">
        <v>-12</v>
      </c>
      <c r="N43" s="275">
        <v>-13</v>
      </c>
      <c r="O43" s="275">
        <v>-14</v>
      </c>
      <c r="P43" s="275">
        <v>-15</v>
      </c>
      <c r="Q43" s="270">
        <v>-16</v>
      </c>
      <c r="R43" s="2"/>
      <c r="S43" s="2"/>
      <c r="T43" s="2"/>
      <c r="U43" s="256"/>
    </row>
    <row r="44" spans="1:21" ht="3.75" hidden="1" customHeight="1" x14ac:dyDescent="0.25">
      <c r="A44" s="3" t="s">
        <v>199</v>
      </c>
      <c r="B44" s="1" t="s">
        <v>56</v>
      </c>
      <c r="C44" s="223" t="s">
        <v>213</v>
      </c>
      <c r="D44" s="9" t="s">
        <v>221</v>
      </c>
      <c r="E44" s="1" t="s">
        <v>222</v>
      </c>
      <c r="F44" s="6" t="s">
        <v>30</v>
      </c>
      <c r="G44" s="293" t="s">
        <v>26</v>
      </c>
      <c r="H44" s="6" t="str">
        <f>F44</f>
        <v>Pengembangan Partisipasi Masyarakat Dalam Perumusan Program dan Kebijakan Layanan Publik</v>
      </c>
      <c r="I44" s="6" t="str">
        <f>H44</f>
        <v>Pengembangan Partisipasi Masyarakat Dalam Perumusan Program dan Kebijakan Layanan Publik</v>
      </c>
      <c r="J44" s="286">
        <v>520</v>
      </c>
      <c r="K44" s="287" t="s">
        <v>57</v>
      </c>
      <c r="L44" s="288"/>
      <c r="M44" s="276">
        <f>'FORM RENJA  '!I68</f>
        <v>807035460</v>
      </c>
      <c r="N44" s="1" t="s">
        <v>24</v>
      </c>
      <c r="O44" s="1" t="s">
        <v>25</v>
      </c>
      <c r="P44" s="1" t="s">
        <v>29</v>
      </c>
      <c r="Q44" s="123"/>
      <c r="R44" s="124"/>
      <c r="S44" s="124"/>
      <c r="T44" s="124"/>
      <c r="U44" s="125"/>
    </row>
    <row r="45" spans="1:21" ht="3.75" hidden="1" customHeight="1" x14ac:dyDescent="0.25">
      <c r="A45" s="8" t="s">
        <v>28</v>
      </c>
      <c r="B45" s="284" t="s">
        <v>204</v>
      </c>
      <c r="C45" s="224"/>
      <c r="D45" s="1" t="s">
        <v>51</v>
      </c>
      <c r="E45" s="1" t="s">
        <v>219</v>
      </c>
      <c r="F45" s="8" t="s">
        <v>31</v>
      </c>
      <c r="G45" s="293" t="s">
        <v>26</v>
      </c>
      <c r="H45" s="8" t="str">
        <f>F45</f>
        <v>Penyelenggaraan Event Tingkat Kecamatan dan Kelurahan</v>
      </c>
      <c r="I45" s="8" t="str">
        <f>H45</f>
        <v>Penyelenggaraan Event Tingkat Kecamatan dan Kelurahan</v>
      </c>
      <c r="J45" s="286">
        <v>4</v>
      </c>
      <c r="K45" s="287" t="s">
        <v>177</v>
      </c>
      <c r="L45" s="288"/>
      <c r="M45" s="276">
        <f>'FORM RENJA  '!I69</f>
        <v>691797917.64999998</v>
      </c>
      <c r="N45" s="1" t="s">
        <v>24</v>
      </c>
      <c r="O45" s="1" t="s">
        <v>25</v>
      </c>
      <c r="P45" s="1" t="s">
        <v>29</v>
      </c>
      <c r="Q45" s="123"/>
      <c r="R45" s="124"/>
      <c r="S45" s="124"/>
      <c r="T45" s="124"/>
      <c r="U45" s="125"/>
    </row>
    <row r="46" spans="1:21" ht="3.75" hidden="1" customHeight="1" x14ac:dyDescent="0.25">
      <c r="A46" s="248"/>
      <c r="B46" s="249"/>
      <c r="C46" s="249"/>
      <c r="D46" s="250"/>
      <c r="E46" s="4"/>
      <c r="F46" s="4"/>
      <c r="G46" s="4"/>
      <c r="H46" s="4"/>
      <c r="I46" s="4"/>
      <c r="J46" s="4"/>
      <c r="K46" s="4"/>
      <c r="L46" s="251"/>
      <c r="M46" s="294"/>
      <c r="N46" s="4"/>
      <c r="O46" s="4"/>
      <c r="P46" s="4"/>
      <c r="Q46" s="252"/>
      <c r="R46" s="253"/>
      <c r="S46" s="253"/>
      <c r="T46" s="253"/>
      <c r="U46" s="254"/>
    </row>
    <row r="47" spans="1:21" ht="3.75" hidden="1" customHeight="1" x14ac:dyDescent="0.25">
      <c r="A47" s="295" t="s">
        <v>19</v>
      </c>
      <c r="B47" s="296"/>
      <c r="C47" s="296"/>
      <c r="D47" s="296"/>
      <c r="E47" s="297"/>
      <c r="F47" s="123"/>
      <c r="G47" s="124"/>
      <c r="H47" s="124"/>
      <c r="I47" s="124"/>
      <c r="J47" s="124"/>
      <c r="K47" s="124"/>
      <c r="L47" s="298"/>
      <c r="M47" s="299">
        <f>M18+M16+M15+M14+M13+M12+M11+M10</f>
        <v>3200172978.29</v>
      </c>
      <c r="N47" s="123" t="s">
        <v>18</v>
      </c>
      <c r="O47" s="124"/>
      <c r="P47" s="124"/>
      <c r="Q47" s="124"/>
      <c r="R47" s="124"/>
      <c r="S47" s="124"/>
      <c r="T47" s="124"/>
      <c r="U47" s="125"/>
    </row>
    <row r="48" spans="1:21" ht="3.75" hidden="1" customHeight="1" x14ac:dyDescent="0.25">
      <c r="A48" s="295" t="s">
        <v>20</v>
      </c>
      <c r="B48" s="296"/>
      <c r="C48" s="296"/>
      <c r="D48" s="296"/>
      <c r="E48" s="297"/>
      <c r="F48" s="123"/>
      <c r="G48" s="124"/>
      <c r="H48" s="124"/>
      <c r="I48" s="124"/>
      <c r="J48" s="124"/>
      <c r="K48" s="124"/>
      <c r="L48" s="298"/>
      <c r="M48" s="299">
        <f>M45+M44+M37+M30+M29+M28+M27+M26+M25</f>
        <v>9480022200.7299995</v>
      </c>
      <c r="N48" s="123" t="s">
        <v>18</v>
      </c>
      <c r="O48" s="124"/>
      <c r="P48" s="124"/>
      <c r="Q48" s="124"/>
      <c r="R48" s="124"/>
      <c r="S48" s="124"/>
      <c r="T48" s="124"/>
      <c r="U48" s="125"/>
    </row>
    <row r="49" spans="1:22" ht="3.75" hidden="1" customHeight="1" x14ac:dyDescent="0.25">
      <c r="A49" s="295" t="s">
        <v>21</v>
      </c>
      <c r="B49" s="296"/>
      <c r="C49" s="296"/>
      <c r="D49" s="296"/>
      <c r="E49" s="297"/>
      <c r="F49" s="123"/>
      <c r="G49" s="124"/>
      <c r="H49" s="124"/>
      <c r="I49" s="124"/>
      <c r="J49" s="124"/>
      <c r="K49" s="124"/>
      <c r="L49" s="298"/>
      <c r="M49" s="299">
        <f>SUM(M47+M48)</f>
        <v>12680195179.02</v>
      </c>
      <c r="N49" s="123" t="s">
        <v>18</v>
      </c>
      <c r="O49" s="124"/>
      <c r="P49" s="124"/>
      <c r="Q49" s="124"/>
      <c r="R49" s="124"/>
      <c r="S49" s="124"/>
      <c r="T49" s="124"/>
      <c r="U49" s="125"/>
    </row>
    <row r="50" spans="1:22" ht="3.75" hidden="1" customHeight="1" x14ac:dyDescent="0.25">
      <c r="A50" s="300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9"/>
    </row>
    <row r="51" spans="1:22" ht="3.75" hidden="1" customHeight="1" x14ac:dyDescent="0.25">
      <c r="A51" s="301" t="s">
        <v>46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3"/>
    </row>
    <row r="52" spans="1:22" ht="3.75" hidden="1" customHeight="1" x14ac:dyDescent="0.25"/>
    <row r="53" spans="1:22" ht="3.75" hidden="1" customHeight="1" x14ac:dyDescent="0.25">
      <c r="N53" s="231" t="s">
        <v>283</v>
      </c>
    </row>
    <row r="54" spans="1:22" ht="3.75" hidden="1" customHeight="1" x14ac:dyDescent="0.25"/>
    <row r="55" spans="1:22" s="304" customFormat="1" ht="3.75" hidden="1" customHeight="1" x14ac:dyDescent="0.25">
      <c r="N55" s="304" t="s">
        <v>47</v>
      </c>
      <c r="V55" s="305"/>
    </row>
    <row r="56" spans="1:22" ht="3.75" hidden="1" customHeight="1" x14ac:dyDescent="0.25"/>
    <row r="57" spans="1:22" ht="3.75" hidden="1" customHeight="1" x14ac:dyDescent="0.25"/>
    <row r="58" spans="1:22" ht="3.75" hidden="1" customHeight="1" x14ac:dyDescent="0.25"/>
    <row r="59" spans="1:22" ht="3.75" hidden="1" customHeight="1" x14ac:dyDescent="0.25"/>
    <row r="60" spans="1:22" ht="3.75" hidden="1" customHeight="1" x14ac:dyDescent="0.25">
      <c r="N60" s="306" t="s">
        <v>225</v>
      </c>
      <c r="O60" s="306"/>
      <c r="P60" s="306"/>
      <c r="Q60" s="306"/>
      <c r="R60" s="306"/>
      <c r="S60" s="306"/>
      <c r="T60" s="306"/>
      <c r="U60" s="306"/>
    </row>
    <row r="61" spans="1:22" s="230" customFormat="1" ht="3.75" hidden="1" customHeight="1" x14ac:dyDescent="0.25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 t="s">
        <v>226</v>
      </c>
      <c r="O61" s="231"/>
      <c r="P61" s="231"/>
      <c r="Q61" s="231"/>
      <c r="R61" s="231"/>
      <c r="S61" s="231"/>
      <c r="T61" s="231"/>
      <c r="U61" s="231"/>
    </row>
    <row r="62" spans="1:22" ht="3.75" hidden="1" customHeight="1" x14ac:dyDescent="0.25"/>
    <row r="63" spans="1:22" ht="3.75" hidden="1" customHeight="1" x14ac:dyDescent="0.25"/>
    <row r="64" spans="1:22" ht="3.75" hidden="1" customHeight="1" x14ac:dyDescent="0.25"/>
    <row r="65" spans="1:22" ht="3.75" hidden="1" customHeight="1" x14ac:dyDescent="0.25"/>
    <row r="66" spans="1:22" ht="3.75" hidden="1" customHeight="1" x14ac:dyDescent="0.25"/>
    <row r="67" spans="1:22" ht="3.75" hidden="1" customHeight="1" x14ac:dyDescent="0.25"/>
    <row r="68" spans="1:22" ht="3.75" hidden="1" customHeight="1" x14ac:dyDescent="0.25"/>
    <row r="69" spans="1:22" ht="3.75" hidden="1" customHeight="1" x14ac:dyDescent="0.25"/>
    <row r="70" spans="1:22" ht="3.75" hidden="1" customHeight="1" x14ac:dyDescent="0.25"/>
    <row r="72" spans="1:22" s="326" customFormat="1" ht="15" customHeight="1" x14ac:dyDescent="0.25">
      <c r="A72" s="322"/>
      <c r="B72" s="380" t="s">
        <v>304</v>
      </c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4"/>
      <c r="V72" s="325"/>
    </row>
    <row r="73" spans="1:22" s="318" customFormat="1" x14ac:dyDescent="0.25">
      <c r="A73" s="327"/>
      <c r="B73" s="328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30"/>
      <c r="V73" s="331"/>
    </row>
    <row r="74" spans="1:22" s="318" customFormat="1" ht="15" customHeight="1" x14ac:dyDescent="0.25">
      <c r="A74" s="332"/>
      <c r="B74" s="734" t="s">
        <v>344</v>
      </c>
      <c r="C74" s="735"/>
      <c r="D74" s="735"/>
      <c r="E74" s="735"/>
      <c r="F74" s="735"/>
      <c r="G74" s="735"/>
      <c r="H74" s="735"/>
      <c r="I74" s="735"/>
      <c r="J74" s="735"/>
      <c r="K74" s="735"/>
      <c r="L74" s="735"/>
      <c r="M74" s="735"/>
      <c r="N74" s="735"/>
      <c r="O74" s="735"/>
      <c r="P74" s="735"/>
      <c r="Q74" s="735"/>
      <c r="R74" s="735"/>
      <c r="S74" s="735"/>
      <c r="T74" s="735"/>
      <c r="U74" s="736"/>
      <c r="V74" s="331"/>
    </row>
    <row r="75" spans="1:22" s="318" customFormat="1" x14ac:dyDescent="0.25">
      <c r="A75" s="336" t="s">
        <v>1</v>
      </c>
      <c r="B75" s="333" t="s">
        <v>32</v>
      </c>
      <c r="C75" s="334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8"/>
      <c r="V75" s="331"/>
    </row>
    <row r="76" spans="1:22" s="318" customFormat="1" ht="26.25" customHeight="1" x14ac:dyDescent="0.25">
      <c r="A76" s="229" t="s">
        <v>2</v>
      </c>
      <c r="B76" s="333" t="s">
        <v>212</v>
      </c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5"/>
      <c r="V76" s="331"/>
    </row>
    <row r="77" spans="1:22" s="318" customFormat="1" x14ac:dyDescent="0.25">
      <c r="A77" s="339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5"/>
      <c r="V77" s="331"/>
    </row>
    <row r="78" spans="1:22" s="319" customFormat="1" ht="15" customHeight="1" x14ac:dyDescent="0.25">
      <c r="A78" s="737" t="s">
        <v>3</v>
      </c>
      <c r="B78" s="738"/>
      <c r="C78" s="739" t="s">
        <v>285</v>
      </c>
      <c r="D78" s="740"/>
      <c r="E78" s="738"/>
      <c r="F78" s="739" t="s">
        <v>300</v>
      </c>
      <c r="G78" s="740"/>
      <c r="H78" s="740"/>
      <c r="I78" s="740"/>
      <c r="J78" s="740"/>
      <c r="K78" s="740"/>
      <c r="L78" s="740"/>
      <c r="M78" s="740"/>
      <c r="N78" s="740"/>
      <c r="O78" s="740"/>
      <c r="P78" s="738"/>
      <c r="Q78" s="741" t="s">
        <v>22</v>
      </c>
      <c r="R78" s="742"/>
      <c r="S78" s="742"/>
      <c r="T78" s="742"/>
      <c r="U78" s="743"/>
      <c r="V78" s="340"/>
    </row>
    <row r="79" spans="1:22" s="234" customFormat="1" ht="45" customHeight="1" x14ac:dyDescent="0.25">
      <c r="A79" s="232" t="s">
        <v>4</v>
      </c>
      <c r="B79" s="222" t="s">
        <v>5</v>
      </c>
      <c r="C79" s="222" t="s">
        <v>303</v>
      </c>
      <c r="D79" s="222" t="s">
        <v>7</v>
      </c>
      <c r="E79" s="222" t="s">
        <v>8</v>
      </c>
      <c r="F79" s="222" t="s">
        <v>9</v>
      </c>
      <c r="G79" s="222" t="s">
        <v>301</v>
      </c>
      <c r="H79" s="222" t="s">
        <v>11</v>
      </c>
      <c r="I79" s="222" t="s">
        <v>12</v>
      </c>
      <c r="J79" s="222" t="s">
        <v>13</v>
      </c>
      <c r="K79" s="722" t="s">
        <v>302</v>
      </c>
      <c r="L79" s="723"/>
      <c r="M79" s="222" t="s">
        <v>14</v>
      </c>
      <c r="N79" s="222" t="s">
        <v>15</v>
      </c>
      <c r="O79" s="222" t="s">
        <v>16</v>
      </c>
      <c r="P79" s="222" t="s">
        <v>17</v>
      </c>
      <c r="Q79" s="744"/>
      <c r="R79" s="745"/>
      <c r="S79" s="745"/>
      <c r="T79" s="745"/>
      <c r="U79" s="746"/>
      <c r="V79" s="233"/>
    </row>
    <row r="80" spans="1:22" s="346" customFormat="1" ht="15" customHeight="1" x14ac:dyDescent="0.25">
      <c r="A80" s="341">
        <v>-1</v>
      </c>
      <c r="B80" s="342">
        <v>-2</v>
      </c>
      <c r="C80" s="342">
        <v>-3</v>
      </c>
      <c r="D80" s="342">
        <v>-4</v>
      </c>
      <c r="E80" s="342">
        <v>-5</v>
      </c>
      <c r="F80" s="342">
        <v>-6</v>
      </c>
      <c r="G80" s="342">
        <v>-7</v>
      </c>
      <c r="H80" s="342">
        <v>-8</v>
      </c>
      <c r="I80" s="342">
        <v>-9</v>
      </c>
      <c r="J80" s="342">
        <v>-10</v>
      </c>
      <c r="K80" s="343">
        <v>-11</v>
      </c>
      <c r="L80" s="344"/>
      <c r="M80" s="342">
        <v>-12</v>
      </c>
      <c r="N80" s="342">
        <v>-13</v>
      </c>
      <c r="O80" s="342">
        <v>-14</v>
      </c>
      <c r="P80" s="342">
        <v>-15</v>
      </c>
      <c r="Q80" s="724">
        <v>-16</v>
      </c>
      <c r="R80" s="725"/>
      <c r="S80" s="725"/>
      <c r="T80" s="725"/>
      <c r="U80" s="726"/>
      <c r="V80" s="345"/>
    </row>
    <row r="81" spans="1:21" ht="70.5" customHeight="1" x14ac:dyDescent="0.25">
      <c r="A81" s="228" t="s">
        <v>178</v>
      </c>
      <c r="B81" s="307" t="s">
        <v>290</v>
      </c>
      <c r="C81" s="5" t="s">
        <v>215</v>
      </c>
      <c r="D81" s="5" t="s">
        <v>48</v>
      </c>
      <c r="E81" s="729" t="s">
        <v>290</v>
      </c>
      <c r="F81" s="1" t="s">
        <v>39</v>
      </c>
      <c r="G81" s="226"/>
      <c r="H81" s="1" t="str">
        <f>F81</f>
        <v>Peningkatan Pelayanan Administrasi Perkantoran Kecamatan</v>
      </c>
      <c r="I81" s="1" t="str">
        <f>H81</f>
        <v>Peningkatan Pelayanan Administrasi Perkantoran Kecamatan</v>
      </c>
      <c r="J81" s="347" t="s">
        <v>289</v>
      </c>
      <c r="K81" s="348" t="s">
        <v>308</v>
      </c>
      <c r="L81" s="308"/>
      <c r="M81" s="276">
        <f>'FORM RENJA  '!H94</f>
        <v>876041012</v>
      </c>
      <c r="N81" s="1" t="s">
        <v>24</v>
      </c>
      <c r="O81" s="1" t="s">
        <v>25</v>
      </c>
      <c r="P81" s="1"/>
      <c r="Q81" s="123"/>
      <c r="R81" s="124"/>
      <c r="S81" s="124"/>
      <c r="T81" s="124"/>
      <c r="U81" s="125"/>
    </row>
    <row r="82" spans="1:21" ht="85.5" customHeight="1" x14ac:dyDescent="0.25">
      <c r="A82" s="235"/>
      <c r="B82" s="309"/>
      <c r="C82" s="278"/>
      <c r="D82" s="278"/>
      <c r="E82" s="730"/>
      <c r="F82" s="1" t="s">
        <v>40</v>
      </c>
      <c r="G82" s="227"/>
      <c r="H82" s="1" t="str">
        <f t="shared" ref="H82:H87" si="4">F82</f>
        <v>Peningkatan Pelayanan Administrasi Perkantoran Kelurahan Sekanak Raya</v>
      </c>
      <c r="I82" s="1" t="str">
        <f t="shared" ref="I82:I87" si="5">H82</f>
        <v>Peningkatan Pelayanan Administrasi Perkantoran Kelurahan Sekanak Raya</v>
      </c>
      <c r="J82" s="349">
        <v>1</v>
      </c>
      <c r="K82" s="716" t="s">
        <v>309</v>
      </c>
      <c r="L82" s="717"/>
      <c r="M82" s="276">
        <f>'FORM RENJA  '!H95</f>
        <v>162945940</v>
      </c>
      <c r="N82" s="1" t="s">
        <v>24</v>
      </c>
      <c r="O82" s="1" t="s">
        <v>33</v>
      </c>
      <c r="P82" s="1"/>
      <c r="Q82" s="123"/>
      <c r="R82" s="124"/>
      <c r="S82" s="124"/>
      <c r="T82" s="124"/>
      <c r="U82" s="125"/>
    </row>
    <row r="83" spans="1:21" ht="85.5" customHeight="1" x14ac:dyDescent="0.25">
      <c r="A83" s="235"/>
      <c r="B83" s="309"/>
      <c r="C83" s="278"/>
      <c r="D83" s="278"/>
      <c r="E83" s="278"/>
      <c r="F83" s="1" t="s">
        <v>41</v>
      </c>
      <c r="G83" s="227"/>
      <c r="H83" s="1" t="str">
        <f t="shared" si="4"/>
        <v>Peningkatan Pelayanan Administrasi Perkantoran Kelurahan Tanjung Sari</v>
      </c>
      <c r="I83" s="1" t="str">
        <f t="shared" si="5"/>
        <v>Peningkatan Pelayanan Administrasi Perkantoran Kelurahan Tanjung Sari</v>
      </c>
      <c r="J83" s="349">
        <v>1</v>
      </c>
      <c r="K83" s="716" t="s">
        <v>309</v>
      </c>
      <c r="L83" s="717"/>
      <c r="M83" s="276">
        <f>'FORM RENJA  '!H96</f>
        <v>160555740</v>
      </c>
      <c r="N83" s="1" t="s">
        <v>24</v>
      </c>
      <c r="O83" s="1" t="s">
        <v>34</v>
      </c>
      <c r="P83" s="1"/>
      <c r="Q83" s="123"/>
      <c r="R83" s="124"/>
      <c r="S83" s="124"/>
      <c r="T83" s="124"/>
      <c r="U83" s="125"/>
    </row>
    <row r="84" spans="1:21" ht="85.5" customHeight="1" x14ac:dyDescent="0.25">
      <c r="A84" s="235"/>
      <c r="B84" s="309"/>
      <c r="C84" s="278"/>
      <c r="D84" s="278"/>
      <c r="E84" s="278"/>
      <c r="F84" s="1" t="s">
        <v>42</v>
      </c>
      <c r="G84" s="227"/>
      <c r="H84" s="1" t="str">
        <f t="shared" si="4"/>
        <v>Peningkatan Pelayanan Administrasi Perkantoran Kelurahan Pemping</v>
      </c>
      <c r="I84" s="1" t="str">
        <f t="shared" si="5"/>
        <v>Peningkatan Pelayanan Administrasi Perkantoran Kelurahan Pemping</v>
      </c>
      <c r="J84" s="349">
        <v>1</v>
      </c>
      <c r="K84" s="716" t="s">
        <v>309</v>
      </c>
      <c r="L84" s="717"/>
      <c r="M84" s="276">
        <f>'FORM RENJA  '!H97</f>
        <v>166846840</v>
      </c>
      <c r="N84" s="1" t="s">
        <v>24</v>
      </c>
      <c r="O84" s="1" t="s">
        <v>35</v>
      </c>
      <c r="P84" s="1"/>
      <c r="Q84" s="123"/>
      <c r="R84" s="124"/>
      <c r="S84" s="124"/>
      <c r="T84" s="124"/>
      <c r="U84" s="125"/>
    </row>
    <row r="85" spans="1:21" ht="71.25" customHeight="1" x14ac:dyDescent="0.25">
      <c r="A85" s="235"/>
      <c r="B85" s="309"/>
      <c r="C85" s="278"/>
      <c r="D85" s="278"/>
      <c r="E85" s="278"/>
      <c r="F85" s="1" t="s">
        <v>43</v>
      </c>
      <c r="G85" s="227"/>
      <c r="H85" s="1" t="str">
        <f t="shared" si="4"/>
        <v>Peningkatan Pelayanan Administrasi Perkantoran Kelurahan Kasu</v>
      </c>
      <c r="I85" s="1" t="str">
        <f t="shared" si="5"/>
        <v>Peningkatan Pelayanan Administrasi Perkantoran Kelurahan Kasu</v>
      </c>
      <c r="J85" s="349">
        <v>1</v>
      </c>
      <c r="K85" s="716" t="s">
        <v>309</v>
      </c>
      <c r="L85" s="717"/>
      <c r="M85" s="276">
        <f>'FORM RENJA  '!H98</f>
        <v>164839740</v>
      </c>
      <c r="N85" s="1" t="s">
        <v>24</v>
      </c>
      <c r="O85" s="1" t="s">
        <v>36</v>
      </c>
      <c r="P85" s="1"/>
      <c r="Q85" s="123"/>
      <c r="R85" s="124"/>
      <c r="S85" s="124"/>
      <c r="T85" s="124"/>
      <c r="U85" s="125"/>
    </row>
    <row r="86" spans="1:21" ht="71.25" customHeight="1" x14ac:dyDescent="0.25">
      <c r="A86" s="235"/>
      <c r="B86" s="309"/>
      <c r="C86" s="278"/>
      <c r="D86" s="278"/>
      <c r="E86" s="278"/>
      <c r="F86" s="1" t="s">
        <v>44</v>
      </c>
      <c r="G86" s="227"/>
      <c r="H86" s="1" t="str">
        <f t="shared" si="4"/>
        <v>Peningkatan Pelayanan Administrasi Perkantoran Kelurahan Pecong</v>
      </c>
      <c r="I86" s="1" t="str">
        <f t="shared" si="5"/>
        <v>Peningkatan Pelayanan Administrasi Perkantoran Kelurahan Pecong</v>
      </c>
      <c r="J86" s="349">
        <v>1</v>
      </c>
      <c r="K86" s="716" t="s">
        <v>309</v>
      </c>
      <c r="L86" s="717"/>
      <c r="M86" s="276">
        <f>'FORM RENJA  '!H99</f>
        <v>167285740</v>
      </c>
      <c r="N86" s="1" t="s">
        <v>24</v>
      </c>
      <c r="O86" s="1" t="s">
        <v>37</v>
      </c>
      <c r="P86" s="1"/>
      <c r="Q86" s="123"/>
      <c r="R86" s="124"/>
      <c r="S86" s="124"/>
      <c r="T86" s="124"/>
      <c r="U86" s="125"/>
    </row>
    <row r="87" spans="1:21" ht="85.5" customHeight="1" x14ac:dyDescent="0.25">
      <c r="A87" s="235"/>
      <c r="B87" s="310"/>
      <c r="C87" s="279"/>
      <c r="D87" s="279"/>
      <c r="E87" s="279"/>
      <c r="F87" s="5" t="s">
        <v>45</v>
      </c>
      <c r="G87" s="227"/>
      <c r="H87" s="1" t="str">
        <f t="shared" si="4"/>
        <v>Peningkatan Pelayanan Administrasi Perkantoran Kelurahan Pulau Terong</v>
      </c>
      <c r="I87" s="1" t="str">
        <f t="shared" si="5"/>
        <v>Peningkatan Pelayanan Administrasi Perkantoran Kelurahan Pulau Terong</v>
      </c>
      <c r="J87" s="349">
        <v>1</v>
      </c>
      <c r="K87" s="716" t="s">
        <v>309</v>
      </c>
      <c r="L87" s="717"/>
      <c r="M87" s="276">
        <f>'FORM RENJA  '!H100</f>
        <v>168602400</v>
      </c>
      <c r="N87" s="5" t="s">
        <v>24</v>
      </c>
      <c r="O87" s="5" t="s">
        <v>38</v>
      </c>
      <c r="P87" s="5"/>
      <c r="Q87" s="257"/>
      <c r="R87" s="258"/>
      <c r="S87" s="258"/>
      <c r="T87" s="258"/>
      <c r="U87" s="259"/>
    </row>
    <row r="88" spans="1:21" ht="8.1" customHeight="1" x14ac:dyDescent="0.25">
      <c r="A88" s="248"/>
      <c r="B88" s="249"/>
      <c r="C88" s="249"/>
      <c r="D88" s="250"/>
      <c r="E88" s="4"/>
      <c r="F88" s="4"/>
      <c r="G88" s="4"/>
      <c r="H88" s="4"/>
      <c r="I88" s="4"/>
      <c r="J88" s="311"/>
      <c r="K88" s="312"/>
      <c r="L88" s="313"/>
      <c r="M88" s="294"/>
      <c r="N88" s="4"/>
      <c r="O88" s="4"/>
      <c r="P88" s="4"/>
      <c r="Q88" s="252"/>
      <c r="R88" s="253"/>
      <c r="S88" s="253"/>
      <c r="T88" s="253"/>
      <c r="U88" s="254"/>
    </row>
    <row r="89" spans="1:21" ht="58.5" customHeight="1" x14ac:dyDescent="0.25">
      <c r="A89" s="7" t="s">
        <v>49</v>
      </c>
      <c r="B89" s="751" t="s">
        <v>342</v>
      </c>
      <c r="C89" s="6" t="s">
        <v>215</v>
      </c>
      <c r="D89" s="20" t="s">
        <v>50</v>
      </c>
      <c r="E89" s="755" t="s">
        <v>342</v>
      </c>
      <c r="F89" s="6" t="s">
        <v>49</v>
      </c>
      <c r="G89" s="227"/>
      <c r="H89" s="6" t="str">
        <f>F89</f>
        <v>Peningkatan sarana dan prasarana aparatur</v>
      </c>
      <c r="I89" s="6" t="s">
        <v>355</v>
      </c>
      <c r="J89" s="349">
        <v>1</v>
      </c>
      <c r="K89" s="716" t="s">
        <v>309</v>
      </c>
      <c r="L89" s="717"/>
      <c r="M89" s="276">
        <f>'FORM RENJA  '!H102</f>
        <v>783523923.90999997</v>
      </c>
      <c r="N89" s="20" t="s">
        <v>24</v>
      </c>
      <c r="O89" s="20" t="s">
        <v>25</v>
      </c>
      <c r="P89" s="20"/>
      <c r="Q89" s="126"/>
      <c r="R89" s="127"/>
      <c r="S89" s="127"/>
      <c r="T89" s="127"/>
      <c r="U89" s="128"/>
    </row>
    <row r="90" spans="1:21" ht="58.5" customHeight="1" x14ac:dyDescent="0.25">
      <c r="A90" s="7"/>
      <c r="B90" s="752"/>
      <c r="C90" s="6"/>
      <c r="D90" s="20"/>
      <c r="E90" s="756"/>
      <c r="F90" s="6"/>
      <c r="G90" s="227"/>
      <c r="H90" s="6"/>
      <c r="I90" s="6" t="s">
        <v>356</v>
      </c>
      <c r="J90" s="349">
        <v>1</v>
      </c>
      <c r="K90" s="716" t="s">
        <v>309</v>
      </c>
      <c r="L90" s="717"/>
      <c r="M90" s="276">
        <f>'FORM RENJA  '!H103</f>
        <v>534200000</v>
      </c>
      <c r="N90" s="20" t="s">
        <v>24</v>
      </c>
      <c r="O90" s="20" t="s">
        <v>25</v>
      </c>
      <c r="P90" s="20"/>
      <c r="Q90" s="126"/>
      <c r="R90" s="127"/>
      <c r="S90" s="127"/>
      <c r="T90" s="127"/>
      <c r="U90" s="128"/>
    </row>
    <row r="91" spans="1:21" ht="8.1" customHeight="1" x14ac:dyDescent="0.25">
      <c r="A91" s="248"/>
      <c r="B91" s="249"/>
      <c r="C91" s="249"/>
      <c r="D91" s="250"/>
      <c r="E91" s="249"/>
      <c r="F91" s="4"/>
      <c r="G91" s="4"/>
      <c r="H91" s="4"/>
      <c r="I91" s="4"/>
      <c r="J91" s="252"/>
      <c r="K91" s="253"/>
      <c r="L91" s="314"/>
      <c r="M91" s="294"/>
      <c r="N91" s="4"/>
      <c r="O91" s="4"/>
      <c r="P91" s="4"/>
      <c r="Q91" s="252"/>
      <c r="R91" s="253"/>
      <c r="S91" s="253"/>
      <c r="T91" s="253"/>
      <c r="U91" s="254"/>
    </row>
    <row r="92" spans="1:21" ht="56.25" customHeight="1" x14ac:dyDescent="0.25">
      <c r="A92" s="8" t="s">
        <v>198</v>
      </c>
      <c r="B92" s="315" t="s">
        <v>292</v>
      </c>
      <c r="C92" s="8" t="s">
        <v>52</v>
      </c>
      <c r="D92" s="8" t="s">
        <v>305</v>
      </c>
      <c r="E92" s="315" t="s">
        <v>292</v>
      </c>
      <c r="F92" s="8" t="s">
        <v>53</v>
      </c>
      <c r="G92" s="285"/>
      <c r="H92" s="8" t="str">
        <f>F92</f>
        <v>Operasional dan Pemeliharaan TPA Belakang Padang</v>
      </c>
      <c r="I92" s="8" t="str">
        <f>H92</f>
        <v>Operasional dan Pemeliharaan TPA Belakang Padang</v>
      </c>
      <c r="J92" s="286">
        <v>2</v>
      </c>
      <c r="K92" s="718" t="s">
        <v>224</v>
      </c>
      <c r="L92" s="719"/>
      <c r="M92" s="289">
        <f>'FORM RENJA  '!H105</f>
        <v>1568858331.4400001</v>
      </c>
      <c r="N92" s="21" t="s">
        <v>24</v>
      </c>
      <c r="O92" s="21" t="s">
        <v>25</v>
      </c>
      <c r="P92" s="21" t="s">
        <v>29</v>
      </c>
      <c r="Q92" s="123"/>
      <c r="R92" s="124"/>
      <c r="S92" s="124"/>
      <c r="T92" s="124"/>
      <c r="U92" s="125"/>
    </row>
    <row r="93" spans="1:21" ht="8.1" customHeight="1" x14ac:dyDescent="0.25">
      <c r="A93" s="242"/>
      <c r="B93" s="243"/>
      <c r="C93" s="243"/>
      <c r="D93" s="244"/>
      <c r="E93" s="10"/>
      <c r="F93" s="10"/>
      <c r="G93" s="10"/>
      <c r="H93" s="10"/>
      <c r="I93" s="10"/>
      <c r="J93" s="10"/>
      <c r="K93" s="290"/>
      <c r="L93" s="291"/>
      <c r="M93" s="292"/>
      <c r="N93" s="10"/>
      <c r="O93" s="10"/>
      <c r="P93" s="10"/>
      <c r="Q93" s="245"/>
      <c r="R93" s="246"/>
      <c r="S93" s="246"/>
      <c r="T93" s="246"/>
      <c r="U93" s="247"/>
    </row>
    <row r="94" spans="1:21" ht="94.5" customHeight="1" x14ac:dyDescent="0.25">
      <c r="A94" s="538" t="s">
        <v>199</v>
      </c>
      <c r="B94" s="625" t="s">
        <v>343</v>
      </c>
      <c r="C94" s="223" t="s">
        <v>213</v>
      </c>
      <c r="D94" s="9" t="s">
        <v>306</v>
      </c>
      <c r="E94" s="621" t="s">
        <v>343</v>
      </c>
      <c r="F94" s="6" t="s">
        <v>30</v>
      </c>
      <c r="G94" s="293"/>
      <c r="H94" s="6" t="str">
        <f>F94</f>
        <v>Pengembangan Partisipasi Masyarakat Dalam Perumusan Program dan Kebijakan Layanan Publik</v>
      </c>
      <c r="I94" s="6" t="str">
        <f>H94</f>
        <v>Pengembangan Partisipasi Masyarakat Dalam Perumusan Program dan Kebijakan Layanan Publik</v>
      </c>
      <c r="J94" s="286">
        <v>520</v>
      </c>
      <c r="K94" s="720" t="s">
        <v>57</v>
      </c>
      <c r="L94" s="721"/>
      <c r="M94" s="276">
        <f>'FORM RENJA  '!H107</f>
        <v>794999000</v>
      </c>
      <c r="N94" s="1" t="s">
        <v>24</v>
      </c>
      <c r="O94" s="1" t="s">
        <v>25</v>
      </c>
      <c r="P94" s="1" t="s">
        <v>29</v>
      </c>
      <c r="Q94" s="123"/>
      <c r="R94" s="124"/>
      <c r="S94" s="124"/>
      <c r="T94" s="124"/>
      <c r="U94" s="125"/>
    </row>
    <row r="95" spans="1:21" ht="82.5" customHeight="1" x14ac:dyDescent="0.25">
      <c r="A95" s="8" t="s">
        <v>28</v>
      </c>
      <c r="B95" s="727"/>
      <c r="C95" s="224"/>
      <c r="D95" s="1" t="s">
        <v>307</v>
      </c>
      <c r="E95" s="728"/>
      <c r="F95" s="8" t="s">
        <v>31</v>
      </c>
      <c r="G95" s="293"/>
      <c r="H95" s="8" t="str">
        <f>F95</f>
        <v>Penyelenggaraan Event Tingkat Kecamatan dan Kelurahan</v>
      </c>
      <c r="I95" s="8" t="str">
        <f>H95</f>
        <v>Penyelenggaraan Event Tingkat Kecamatan dan Kelurahan</v>
      </c>
      <c r="J95" s="286">
        <v>4</v>
      </c>
      <c r="K95" s="718" t="s">
        <v>177</v>
      </c>
      <c r="L95" s="719"/>
      <c r="M95" s="276">
        <f>'FORM RENJA  '!H108</f>
        <v>305442400</v>
      </c>
      <c r="N95" s="1" t="s">
        <v>24</v>
      </c>
      <c r="O95" s="1" t="s">
        <v>25</v>
      </c>
      <c r="P95" s="1" t="s">
        <v>29</v>
      </c>
      <c r="Q95" s="123"/>
      <c r="R95" s="124"/>
      <c r="S95" s="124"/>
      <c r="T95" s="124"/>
      <c r="U95" s="125"/>
    </row>
    <row r="96" spans="1:21" ht="8.1" customHeight="1" x14ac:dyDescent="0.25">
      <c r="A96" s="248"/>
      <c r="B96" s="249"/>
      <c r="C96" s="249"/>
      <c r="D96" s="250"/>
      <c r="E96" s="4"/>
      <c r="F96" s="4"/>
      <c r="G96" s="4"/>
      <c r="H96" s="4"/>
      <c r="I96" s="4"/>
      <c r="J96" s="731"/>
      <c r="K96" s="732"/>
      <c r="L96" s="733"/>
      <c r="M96" s="294"/>
      <c r="N96" s="4"/>
      <c r="O96" s="4"/>
      <c r="P96" s="4"/>
      <c r="Q96" s="252"/>
      <c r="R96" s="253"/>
      <c r="S96" s="253"/>
      <c r="T96" s="253"/>
      <c r="U96" s="254"/>
    </row>
    <row r="97" spans="1:21" ht="94.5" customHeight="1" x14ac:dyDescent="0.25">
      <c r="A97" s="281" t="s">
        <v>180</v>
      </c>
      <c r="B97" s="747" t="s">
        <v>291</v>
      </c>
      <c r="C97" s="536" t="s">
        <v>213</v>
      </c>
      <c r="D97" s="5" t="s">
        <v>217</v>
      </c>
      <c r="E97" s="749" t="s">
        <v>291</v>
      </c>
      <c r="F97" s="29" t="s">
        <v>181</v>
      </c>
      <c r="G97" s="239"/>
      <c r="H97" s="1" t="str">
        <f t="shared" ref="H97:H102" si="6">F97</f>
        <v>Pemberdayaan Masyarakat dalam Percepatan PSD lingkungan permukiman wilayah Kelurahan Sekanak Raya</v>
      </c>
      <c r="I97" s="1" t="str">
        <f t="shared" ref="I97:I102" si="7">H97</f>
        <v>Pemberdayaan Masyarakat dalam Percepatan PSD lingkungan permukiman wilayah Kelurahan Sekanak Raya</v>
      </c>
      <c r="J97" s="349">
        <v>1</v>
      </c>
      <c r="K97" s="716" t="s">
        <v>309</v>
      </c>
      <c r="L97" s="717"/>
      <c r="M97" s="276">
        <f>'FORM RENJA  '!H110</f>
        <v>1295840000</v>
      </c>
      <c r="N97" s="1" t="s">
        <v>24</v>
      </c>
      <c r="O97" s="1" t="s">
        <v>33</v>
      </c>
      <c r="P97" s="1" t="s">
        <v>29</v>
      </c>
      <c r="Q97" s="123"/>
      <c r="R97" s="124"/>
      <c r="S97" s="124"/>
      <c r="T97" s="124"/>
      <c r="U97" s="125"/>
    </row>
    <row r="98" spans="1:21" ht="95.25" customHeight="1" x14ac:dyDescent="0.25">
      <c r="A98" s="282"/>
      <c r="B98" s="748"/>
      <c r="C98" s="278"/>
      <c r="D98" s="278"/>
      <c r="E98" s="750"/>
      <c r="F98" s="30" t="s">
        <v>182</v>
      </c>
      <c r="G98" s="240"/>
      <c r="H98" s="1" t="str">
        <f t="shared" si="6"/>
        <v>Pemberdayaan Masyarakat dalam Percepatan PSD lingkungan permukiman wilayah Kelurahan Tanjung Sari</v>
      </c>
      <c r="I98" s="1" t="str">
        <f t="shared" si="7"/>
        <v>Pemberdayaan Masyarakat dalam Percepatan PSD lingkungan permukiman wilayah Kelurahan Tanjung Sari</v>
      </c>
      <c r="J98" s="349">
        <v>1</v>
      </c>
      <c r="K98" s="716" t="s">
        <v>309</v>
      </c>
      <c r="L98" s="717"/>
      <c r="M98" s="276">
        <f>'FORM RENJA  '!H111</f>
        <v>1299840000</v>
      </c>
      <c r="N98" s="1" t="s">
        <v>24</v>
      </c>
      <c r="O98" s="1" t="s">
        <v>34</v>
      </c>
      <c r="P98" s="1" t="s">
        <v>29</v>
      </c>
      <c r="Q98" s="123"/>
      <c r="R98" s="124"/>
      <c r="S98" s="124"/>
      <c r="T98" s="124"/>
      <c r="U98" s="125"/>
    </row>
    <row r="99" spans="1:21" ht="95.25" customHeight="1" x14ac:dyDescent="0.25">
      <c r="A99" s="282"/>
      <c r="B99" s="309"/>
      <c r="C99" s="278"/>
      <c r="D99" s="278"/>
      <c r="E99" s="278"/>
      <c r="F99" s="30" t="s">
        <v>183</v>
      </c>
      <c r="G99" s="240"/>
      <c r="H99" s="1" t="str">
        <f t="shared" si="6"/>
        <v>Pemberdayaan Masyarakat dalam Percepatan PSD lingkungan permukiman wilayah Kelurahan Pemping</v>
      </c>
      <c r="I99" s="1" t="str">
        <f t="shared" si="7"/>
        <v>Pemberdayaan Masyarakat dalam Percepatan PSD lingkungan permukiman wilayah Kelurahan Pemping</v>
      </c>
      <c r="J99" s="349">
        <v>1</v>
      </c>
      <c r="K99" s="716" t="s">
        <v>309</v>
      </c>
      <c r="L99" s="717"/>
      <c r="M99" s="276">
        <f>'FORM RENJA  '!H112</f>
        <v>1300850000</v>
      </c>
      <c r="N99" s="1" t="s">
        <v>24</v>
      </c>
      <c r="O99" s="1" t="s">
        <v>35</v>
      </c>
      <c r="P99" s="1" t="s">
        <v>29</v>
      </c>
      <c r="Q99" s="123"/>
      <c r="R99" s="124"/>
      <c r="S99" s="124"/>
      <c r="T99" s="124"/>
      <c r="U99" s="125"/>
    </row>
    <row r="100" spans="1:21" ht="95.25" customHeight="1" x14ac:dyDescent="0.25">
      <c r="A100" s="241"/>
      <c r="B100" s="309"/>
      <c r="C100" s="278"/>
      <c r="D100" s="278"/>
      <c r="E100" s="278"/>
      <c r="F100" s="30" t="s">
        <v>184</v>
      </c>
      <c r="G100" s="240"/>
      <c r="H100" s="1" t="str">
        <f t="shared" si="6"/>
        <v>Pemberdayaan Masyarakat dalam Percepatan PSD lingkungan permukiman wilayah Kelurahan Kasu</v>
      </c>
      <c r="I100" s="1" t="str">
        <f t="shared" si="7"/>
        <v>Pemberdayaan Masyarakat dalam Percepatan PSD lingkungan permukiman wilayah Kelurahan Kasu</v>
      </c>
      <c r="J100" s="349">
        <v>1</v>
      </c>
      <c r="K100" s="716" t="s">
        <v>309</v>
      </c>
      <c r="L100" s="717"/>
      <c r="M100" s="276">
        <f>'FORM RENJA  '!H113</f>
        <v>1299935000</v>
      </c>
      <c r="N100" s="1" t="s">
        <v>24</v>
      </c>
      <c r="O100" s="1" t="s">
        <v>36</v>
      </c>
      <c r="P100" s="1" t="s">
        <v>29</v>
      </c>
      <c r="Q100" s="123"/>
      <c r="R100" s="124"/>
      <c r="S100" s="124"/>
      <c r="T100" s="124"/>
      <c r="U100" s="125"/>
    </row>
    <row r="101" spans="1:21" ht="95.25" customHeight="1" x14ac:dyDescent="0.25">
      <c r="A101" s="241"/>
      <c r="B101" s="309"/>
      <c r="C101" s="278"/>
      <c r="D101" s="278"/>
      <c r="E101" s="278"/>
      <c r="F101" s="30" t="s">
        <v>185</v>
      </c>
      <c r="G101" s="240"/>
      <c r="H101" s="1" t="str">
        <f t="shared" si="6"/>
        <v>Pemberdayaan Masyarakat dalam Percepatan PSD lingkungan permukiman wilayah Kelurahan Pecong</v>
      </c>
      <c r="I101" s="1" t="str">
        <f t="shared" si="7"/>
        <v>Pemberdayaan Masyarakat dalam Percepatan PSD lingkungan permukiman wilayah Kelurahan Pecong</v>
      </c>
      <c r="J101" s="349">
        <v>1</v>
      </c>
      <c r="K101" s="716" t="s">
        <v>309</v>
      </c>
      <c r="L101" s="717"/>
      <c r="M101" s="276">
        <f>'FORM RENJA  '!H114</f>
        <v>1294135000</v>
      </c>
      <c r="N101" s="1" t="s">
        <v>24</v>
      </c>
      <c r="O101" s="1" t="s">
        <v>37</v>
      </c>
      <c r="P101" s="1" t="s">
        <v>29</v>
      </c>
      <c r="Q101" s="123"/>
      <c r="R101" s="124"/>
      <c r="S101" s="124"/>
      <c r="T101" s="124"/>
      <c r="U101" s="125"/>
    </row>
    <row r="102" spans="1:21" ht="95.25" customHeight="1" x14ac:dyDescent="0.25">
      <c r="A102" s="241"/>
      <c r="B102" s="310"/>
      <c r="C102" s="279"/>
      <c r="D102" s="279"/>
      <c r="E102" s="279"/>
      <c r="F102" s="30" t="s">
        <v>186</v>
      </c>
      <c r="G102" s="240"/>
      <c r="H102" s="1" t="str">
        <f t="shared" si="6"/>
        <v>Pemberdayaan Masyarakat dalam Percepatan PSD lingkungan permukiman wilayah Kelurahan Pulau Terong</v>
      </c>
      <c r="I102" s="1" t="str">
        <f t="shared" si="7"/>
        <v>Pemberdayaan Masyarakat dalam Percepatan PSD lingkungan permukiman wilayah Kelurahan Pulau Terong</v>
      </c>
      <c r="J102" s="349">
        <v>1</v>
      </c>
      <c r="K102" s="716" t="s">
        <v>309</v>
      </c>
      <c r="L102" s="717"/>
      <c r="M102" s="276">
        <f>'FORM RENJA  '!H115</f>
        <v>1309400000</v>
      </c>
      <c r="N102" s="5" t="s">
        <v>24</v>
      </c>
      <c r="O102" s="5" t="s">
        <v>38</v>
      </c>
      <c r="P102" s="1" t="s">
        <v>29</v>
      </c>
      <c r="Q102" s="257"/>
      <c r="R102" s="258"/>
      <c r="S102" s="258"/>
      <c r="T102" s="258"/>
      <c r="U102" s="259"/>
    </row>
    <row r="103" spans="1:21" ht="67.5" customHeight="1" x14ac:dyDescent="0.25">
      <c r="A103" s="281"/>
      <c r="B103" s="747"/>
      <c r="C103" s="536"/>
      <c r="D103" s="5"/>
      <c r="E103" s="749"/>
      <c r="F103" s="29" t="str">
        <f>'TABEL 4'!H55</f>
        <v>Pembangunan Sarana dan Prasarana Kelurahan Sekanak Raya</v>
      </c>
      <c r="G103" s="239"/>
      <c r="H103" s="1" t="str">
        <f t="shared" ref="H103:H114" si="8">F103</f>
        <v>Pembangunan Sarana dan Prasarana Kelurahan Sekanak Raya</v>
      </c>
      <c r="I103" s="1" t="str">
        <f t="shared" ref="I103:I114" si="9">H103</f>
        <v>Pembangunan Sarana dan Prasarana Kelurahan Sekanak Raya</v>
      </c>
      <c r="J103" s="349">
        <v>1</v>
      </c>
      <c r="K103" s="716" t="s">
        <v>309</v>
      </c>
      <c r="L103" s="717"/>
      <c r="M103" s="276">
        <f>'TABEL 4'!M55</f>
        <v>317900000</v>
      </c>
      <c r="N103" s="1" t="s">
        <v>24</v>
      </c>
      <c r="O103" s="1" t="s">
        <v>33</v>
      </c>
      <c r="P103" s="1" t="s">
        <v>29</v>
      </c>
      <c r="Q103" s="123"/>
      <c r="R103" s="124"/>
      <c r="S103" s="124"/>
      <c r="T103" s="124"/>
      <c r="U103" s="125"/>
    </row>
    <row r="104" spans="1:21" ht="67.5" customHeight="1" x14ac:dyDescent="0.25">
      <c r="A104" s="282"/>
      <c r="B104" s="748"/>
      <c r="C104" s="278"/>
      <c r="D104" s="278"/>
      <c r="E104" s="750"/>
      <c r="F104" s="29" t="str">
        <f>'TABEL 4'!H56</f>
        <v>Pembangunan Sarana dan Prasarana Kelurahan Tanjung Sari</v>
      </c>
      <c r="G104" s="239"/>
      <c r="H104" s="1" t="str">
        <f t="shared" si="8"/>
        <v>Pembangunan Sarana dan Prasarana Kelurahan Tanjung Sari</v>
      </c>
      <c r="I104" s="1" t="str">
        <f t="shared" si="9"/>
        <v>Pembangunan Sarana dan Prasarana Kelurahan Tanjung Sari</v>
      </c>
      <c r="J104" s="349">
        <v>1</v>
      </c>
      <c r="K104" s="716" t="s">
        <v>309</v>
      </c>
      <c r="L104" s="717"/>
      <c r="M104" s="276">
        <f>'TABEL 4'!M56</f>
        <v>326800000</v>
      </c>
      <c r="N104" s="1" t="s">
        <v>24</v>
      </c>
      <c r="O104" s="1" t="s">
        <v>34</v>
      </c>
      <c r="P104" s="1" t="s">
        <v>29</v>
      </c>
      <c r="Q104" s="123"/>
      <c r="R104" s="124"/>
      <c r="S104" s="124"/>
      <c r="T104" s="124"/>
      <c r="U104" s="125"/>
    </row>
    <row r="105" spans="1:21" ht="67.5" customHeight="1" x14ac:dyDescent="0.25">
      <c r="A105" s="282"/>
      <c r="B105" s="309"/>
      <c r="C105" s="278"/>
      <c r="D105" s="278"/>
      <c r="E105" s="278"/>
      <c r="F105" s="29" t="str">
        <f>'TABEL 4'!H57</f>
        <v>Pembangunan Sarana dan Prasarana Kelurahan Pemping</v>
      </c>
      <c r="G105" s="239"/>
      <c r="H105" s="1" t="str">
        <f t="shared" si="8"/>
        <v>Pembangunan Sarana dan Prasarana Kelurahan Pemping</v>
      </c>
      <c r="I105" s="1" t="str">
        <f t="shared" si="9"/>
        <v>Pembangunan Sarana dan Prasarana Kelurahan Pemping</v>
      </c>
      <c r="J105" s="349">
        <v>1</v>
      </c>
      <c r="K105" s="716" t="s">
        <v>309</v>
      </c>
      <c r="L105" s="717"/>
      <c r="M105" s="276">
        <f>'TABEL 4'!M57</f>
        <v>317800000</v>
      </c>
      <c r="N105" s="1" t="s">
        <v>24</v>
      </c>
      <c r="O105" s="1" t="s">
        <v>35</v>
      </c>
      <c r="P105" s="1" t="s">
        <v>29</v>
      </c>
      <c r="Q105" s="123"/>
      <c r="R105" s="124"/>
      <c r="S105" s="124"/>
      <c r="T105" s="124"/>
      <c r="U105" s="125"/>
    </row>
    <row r="106" spans="1:21" ht="67.5" customHeight="1" x14ac:dyDescent="0.25">
      <c r="A106" s="241"/>
      <c r="B106" s="309"/>
      <c r="C106" s="278"/>
      <c r="D106" s="278"/>
      <c r="E106" s="278"/>
      <c r="F106" s="29" t="str">
        <f>'TABEL 4'!H58</f>
        <v>Pembangunan Sarana dan Prasarana Kelurahan Kasu</v>
      </c>
      <c r="G106" s="239"/>
      <c r="H106" s="1" t="str">
        <f t="shared" si="8"/>
        <v>Pembangunan Sarana dan Prasarana Kelurahan Kasu</v>
      </c>
      <c r="I106" s="1" t="str">
        <f t="shared" si="9"/>
        <v>Pembangunan Sarana dan Prasarana Kelurahan Kasu</v>
      </c>
      <c r="J106" s="349">
        <v>1</v>
      </c>
      <c r="K106" s="716" t="s">
        <v>309</v>
      </c>
      <c r="L106" s="717"/>
      <c r="M106" s="276">
        <f>'TABEL 4'!M58</f>
        <v>317700000</v>
      </c>
      <c r="N106" s="1" t="s">
        <v>24</v>
      </c>
      <c r="O106" s="1" t="s">
        <v>36</v>
      </c>
      <c r="P106" s="1" t="s">
        <v>29</v>
      </c>
      <c r="Q106" s="123"/>
      <c r="R106" s="124"/>
      <c r="S106" s="124"/>
      <c r="T106" s="124"/>
      <c r="U106" s="125"/>
    </row>
    <row r="107" spans="1:21" ht="67.5" customHeight="1" x14ac:dyDescent="0.25">
      <c r="A107" s="241"/>
      <c r="B107" s="309"/>
      <c r="C107" s="278"/>
      <c r="D107" s="278"/>
      <c r="E107" s="278"/>
      <c r="F107" s="29" t="str">
        <f>'TABEL 4'!H59</f>
        <v>Pembangunan Sarana dan Prasarana Kelurahan Pecong</v>
      </c>
      <c r="G107" s="239"/>
      <c r="H107" s="1" t="str">
        <f t="shared" si="8"/>
        <v>Pembangunan Sarana dan Prasarana Kelurahan Pecong</v>
      </c>
      <c r="I107" s="1" t="str">
        <f t="shared" si="9"/>
        <v>Pembangunan Sarana dan Prasarana Kelurahan Pecong</v>
      </c>
      <c r="J107" s="349">
        <v>1</v>
      </c>
      <c r="K107" s="716" t="s">
        <v>309</v>
      </c>
      <c r="L107" s="717"/>
      <c r="M107" s="276">
        <f>'TABEL 4'!M59</f>
        <v>317660000</v>
      </c>
      <c r="N107" s="1" t="s">
        <v>24</v>
      </c>
      <c r="O107" s="1" t="s">
        <v>37</v>
      </c>
      <c r="P107" s="1" t="s">
        <v>29</v>
      </c>
      <c r="Q107" s="123"/>
      <c r="R107" s="124"/>
      <c r="S107" s="124"/>
      <c r="T107" s="124"/>
      <c r="U107" s="125"/>
    </row>
    <row r="108" spans="1:21" ht="67.5" customHeight="1" x14ac:dyDescent="0.25">
      <c r="A108" s="241"/>
      <c r="B108" s="310"/>
      <c r="C108" s="279"/>
      <c r="D108" s="279"/>
      <c r="E108" s="279"/>
      <c r="F108" s="29" t="str">
        <f>'TABEL 4'!H60</f>
        <v>Pembangunan Sarana dan Prasarana Kelurahan Pulau Terong</v>
      </c>
      <c r="G108" s="239"/>
      <c r="H108" s="1" t="str">
        <f t="shared" si="8"/>
        <v>Pembangunan Sarana dan Prasarana Kelurahan Pulau Terong</v>
      </c>
      <c r="I108" s="1" t="str">
        <f t="shared" si="9"/>
        <v>Pembangunan Sarana dan Prasarana Kelurahan Pulau Terong</v>
      </c>
      <c r="J108" s="349">
        <v>1</v>
      </c>
      <c r="K108" s="716" t="s">
        <v>309</v>
      </c>
      <c r="L108" s="717"/>
      <c r="M108" s="276">
        <f>'TABEL 4'!M60</f>
        <v>318700000</v>
      </c>
      <c r="N108" s="5" t="s">
        <v>24</v>
      </c>
      <c r="O108" s="5" t="s">
        <v>38</v>
      </c>
      <c r="P108" s="1" t="s">
        <v>29</v>
      </c>
      <c r="Q108" s="257"/>
      <c r="R108" s="258"/>
      <c r="S108" s="258"/>
      <c r="T108" s="258"/>
      <c r="U108" s="259"/>
    </row>
    <row r="109" spans="1:21" ht="56.25" customHeight="1" x14ac:dyDescent="0.25">
      <c r="A109" s="753" t="s">
        <v>372</v>
      </c>
      <c r="B109" s="537"/>
      <c r="C109" s="536" t="s">
        <v>373</v>
      </c>
      <c r="D109" s="5" t="s">
        <v>374</v>
      </c>
      <c r="E109" s="278"/>
      <c r="F109" s="29" t="str">
        <f>'TABEL 4'!H62</f>
        <v>Pemberdayaan Masyarakat di Kelurahan Sekanak Raya</v>
      </c>
      <c r="G109" s="239"/>
      <c r="H109" s="1" t="str">
        <f t="shared" si="8"/>
        <v>Pemberdayaan Masyarakat di Kelurahan Sekanak Raya</v>
      </c>
      <c r="I109" s="1" t="str">
        <f t="shared" si="9"/>
        <v>Pemberdayaan Masyarakat di Kelurahan Sekanak Raya</v>
      </c>
      <c r="J109" s="349">
        <v>1</v>
      </c>
      <c r="K109" s="716" t="s">
        <v>309</v>
      </c>
      <c r="L109" s="717"/>
      <c r="M109" s="276">
        <f>'TABEL 4'!M62</f>
        <v>35041000</v>
      </c>
      <c r="N109" s="1" t="s">
        <v>24</v>
      </c>
      <c r="O109" s="1" t="s">
        <v>33</v>
      </c>
      <c r="P109" s="1" t="s">
        <v>29</v>
      </c>
      <c r="Q109" s="123"/>
      <c r="R109" s="124"/>
      <c r="S109" s="124"/>
      <c r="T109" s="124"/>
      <c r="U109" s="125"/>
    </row>
    <row r="110" spans="1:21" ht="56.25" customHeight="1" x14ac:dyDescent="0.25">
      <c r="A110" s="754"/>
      <c r="B110" s="539"/>
      <c r="C110" s="278"/>
      <c r="D110" s="278"/>
      <c r="E110" s="540"/>
      <c r="F110" s="29" t="str">
        <f>'TABEL 4'!H63</f>
        <v>Pemberdayaan Masyarakat di Kelurahan Tanjung Sari</v>
      </c>
      <c r="G110" s="239"/>
      <c r="H110" s="1" t="str">
        <f t="shared" si="8"/>
        <v>Pemberdayaan Masyarakat di Kelurahan Tanjung Sari</v>
      </c>
      <c r="I110" s="1" t="str">
        <f t="shared" si="9"/>
        <v>Pemberdayaan Masyarakat di Kelurahan Tanjung Sari</v>
      </c>
      <c r="J110" s="349">
        <v>1</v>
      </c>
      <c r="K110" s="716" t="s">
        <v>309</v>
      </c>
      <c r="L110" s="717"/>
      <c r="M110" s="276">
        <f>'TABEL 4'!M63</f>
        <v>26141000</v>
      </c>
      <c r="N110" s="1" t="s">
        <v>24</v>
      </c>
      <c r="O110" s="1" t="s">
        <v>34</v>
      </c>
      <c r="P110" s="1" t="s">
        <v>29</v>
      </c>
      <c r="Q110" s="123"/>
      <c r="R110" s="124"/>
      <c r="S110" s="124"/>
      <c r="T110" s="124"/>
      <c r="U110" s="125"/>
    </row>
    <row r="111" spans="1:21" ht="56.25" customHeight="1" x14ac:dyDescent="0.25">
      <c r="A111" s="282"/>
      <c r="B111" s="309"/>
      <c r="C111" s="278"/>
      <c r="D111" s="278"/>
      <c r="E111" s="278"/>
      <c r="F111" s="29" t="str">
        <f>'TABEL 4'!H64</f>
        <v>Pemberdayaan Masyarakat di Kelurahan Pemping</v>
      </c>
      <c r="G111" s="239"/>
      <c r="H111" s="1" t="str">
        <f t="shared" si="8"/>
        <v>Pemberdayaan Masyarakat di Kelurahan Pemping</v>
      </c>
      <c r="I111" s="1" t="str">
        <f t="shared" si="9"/>
        <v>Pemberdayaan Masyarakat di Kelurahan Pemping</v>
      </c>
      <c r="J111" s="349">
        <v>1</v>
      </c>
      <c r="K111" s="716" t="s">
        <v>309</v>
      </c>
      <c r="L111" s="717"/>
      <c r="M111" s="276">
        <f>'TABEL 4'!M64</f>
        <v>35141000</v>
      </c>
      <c r="N111" s="1" t="s">
        <v>24</v>
      </c>
      <c r="O111" s="1" t="s">
        <v>35</v>
      </c>
      <c r="P111" s="1" t="s">
        <v>29</v>
      </c>
      <c r="Q111" s="123"/>
      <c r="R111" s="124"/>
      <c r="S111" s="124"/>
      <c r="T111" s="124"/>
      <c r="U111" s="125"/>
    </row>
    <row r="112" spans="1:21" ht="56.25" customHeight="1" x14ac:dyDescent="0.25">
      <c r="A112" s="241"/>
      <c r="B112" s="309"/>
      <c r="C112" s="278"/>
      <c r="D112" s="278"/>
      <c r="E112" s="278"/>
      <c r="F112" s="29" t="str">
        <f>'TABEL 4'!H65</f>
        <v>Pemberdayaan Masyarakat di Kelurahan Kasu</v>
      </c>
      <c r="G112" s="239"/>
      <c r="H112" s="1" t="str">
        <f t="shared" si="8"/>
        <v>Pemberdayaan Masyarakat di Kelurahan Kasu</v>
      </c>
      <c r="I112" s="1" t="str">
        <f t="shared" si="9"/>
        <v>Pemberdayaan Masyarakat di Kelurahan Kasu</v>
      </c>
      <c r="J112" s="349">
        <v>1</v>
      </c>
      <c r="K112" s="716" t="s">
        <v>309</v>
      </c>
      <c r="L112" s="717"/>
      <c r="M112" s="276">
        <f>'TABEL 4'!M65</f>
        <v>35241000</v>
      </c>
      <c r="N112" s="1" t="s">
        <v>24</v>
      </c>
      <c r="O112" s="1" t="s">
        <v>36</v>
      </c>
      <c r="P112" s="1" t="s">
        <v>29</v>
      </c>
      <c r="Q112" s="123"/>
      <c r="R112" s="124"/>
      <c r="S112" s="124"/>
      <c r="T112" s="124"/>
      <c r="U112" s="125"/>
    </row>
    <row r="113" spans="1:22" ht="56.25" customHeight="1" x14ac:dyDescent="0.25">
      <c r="A113" s="241"/>
      <c r="B113" s="309"/>
      <c r="C113" s="278"/>
      <c r="D113" s="278"/>
      <c r="E113" s="278"/>
      <c r="F113" s="29" t="str">
        <f>'TABEL 4'!H66</f>
        <v>Pemberdayaan Masyarakat di Kelurahan Pecong</v>
      </c>
      <c r="G113" s="239"/>
      <c r="H113" s="1" t="str">
        <f t="shared" si="8"/>
        <v>Pemberdayaan Masyarakat di Kelurahan Pecong</v>
      </c>
      <c r="I113" s="1" t="str">
        <f t="shared" si="9"/>
        <v>Pemberdayaan Masyarakat di Kelurahan Pecong</v>
      </c>
      <c r="J113" s="349">
        <v>1</v>
      </c>
      <c r="K113" s="716" t="s">
        <v>309</v>
      </c>
      <c r="L113" s="717"/>
      <c r="M113" s="276">
        <f>'TABEL 4'!M66</f>
        <v>35291000</v>
      </c>
      <c r="N113" s="1" t="s">
        <v>24</v>
      </c>
      <c r="O113" s="1" t="s">
        <v>37</v>
      </c>
      <c r="P113" s="1" t="s">
        <v>29</v>
      </c>
      <c r="Q113" s="123"/>
      <c r="R113" s="124"/>
      <c r="S113" s="124"/>
      <c r="T113" s="124"/>
      <c r="U113" s="125"/>
    </row>
    <row r="114" spans="1:22" ht="56.25" customHeight="1" x14ac:dyDescent="0.25">
      <c r="A114" s="241"/>
      <c r="B114" s="310"/>
      <c r="C114" s="279"/>
      <c r="D114" s="279"/>
      <c r="E114" s="279"/>
      <c r="F114" s="29" t="str">
        <f>'TABEL 4'!H67</f>
        <v>Pemberdayaan Masyarakat diKelurahan Pulau Terong</v>
      </c>
      <c r="G114" s="239"/>
      <c r="H114" s="1" t="str">
        <f t="shared" si="8"/>
        <v>Pemberdayaan Masyarakat diKelurahan Pulau Terong</v>
      </c>
      <c r="I114" s="1" t="str">
        <f t="shared" si="9"/>
        <v>Pemberdayaan Masyarakat diKelurahan Pulau Terong</v>
      </c>
      <c r="J114" s="349">
        <v>1</v>
      </c>
      <c r="K114" s="716" t="s">
        <v>309</v>
      </c>
      <c r="L114" s="717"/>
      <c r="M114" s="276">
        <f>'TABEL 4'!M67</f>
        <v>34241000</v>
      </c>
      <c r="N114" s="5" t="s">
        <v>24</v>
      </c>
      <c r="O114" s="5" t="s">
        <v>38</v>
      </c>
      <c r="P114" s="1" t="s">
        <v>29</v>
      </c>
      <c r="Q114" s="257"/>
      <c r="R114" s="258"/>
      <c r="S114" s="258"/>
      <c r="T114" s="258"/>
      <c r="U114" s="259"/>
    </row>
    <row r="115" spans="1:22" ht="7.5" customHeight="1" x14ac:dyDescent="0.25">
      <c r="A115" s="248"/>
      <c r="B115" s="249"/>
      <c r="C115" s="249"/>
      <c r="D115" s="250"/>
      <c r="E115" s="4"/>
      <c r="F115" s="4"/>
      <c r="G115" s="4"/>
      <c r="H115" s="4"/>
      <c r="I115" s="4"/>
      <c r="J115" s="252"/>
      <c r="K115" s="253"/>
      <c r="L115" s="314"/>
      <c r="M115" s="294"/>
      <c r="N115" s="4"/>
      <c r="O115" s="4"/>
      <c r="P115" s="4"/>
      <c r="Q115" s="252"/>
      <c r="R115" s="253"/>
      <c r="S115" s="253"/>
      <c r="T115" s="253"/>
      <c r="U115" s="254"/>
    </row>
    <row r="116" spans="1:22" ht="15" hidden="1" customHeight="1" x14ac:dyDescent="0.25">
      <c r="A116" s="295" t="s">
        <v>19</v>
      </c>
      <c r="B116" s="296"/>
      <c r="C116" s="296"/>
      <c r="D116" s="296"/>
      <c r="E116" s="297"/>
      <c r="F116" s="252"/>
      <c r="G116" s="253"/>
      <c r="H116" s="253"/>
      <c r="I116" s="253"/>
      <c r="J116" s="253"/>
      <c r="K116" s="253"/>
      <c r="L116" s="314"/>
      <c r="M116" s="316">
        <f>M90+M87+M86+M85+M84+M83+M82+M81</f>
        <v>2401317412</v>
      </c>
      <c r="N116" s="252" t="s">
        <v>18</v>
      </c>
      <c r="O116" s="253"/>
      <c r="P116" s="253"/>
      <c r="Q116" s="253"/>
      <c r="R116" s="253"/>
      <c r="S116" s="253"/>
      <c r="T116" s="253"/>
      <c r="U116" s="254"/>
    </row>
    <row r="117" spans="1:22" ht="15" hidden="1" customHeight="1" x14ac:dyDescent="0.25">
      <c r="A117" s="295" t="s">
        <v>20</v>
      </c>
      <c r="B117" s="296"/>
      <c r="C117" s="296"/>
      <c r="D117" s="296"/>
      <c r="E117" s="297"/>
      <c r="F117" s="252"/>
      <c r="G117" s="253"/>
      <c r="H117" s="253"/>
      <c r="I117" s="253"/>
      <c r="J117" s="253"/>
      <c r="K117" s="253"/>
      <c r="L117" s="314"/>
      <c r="M117" s="316">
        <f>M95+M94+M92+M102+M101+M100+M99+M98+M97</f>
        <v>10469299731.440001</v>
      </c>
      <c r="N117" s="252" t="s">
        <v>18</v>
      </c>
      <c r="O117" s="253"/>
      <c r="P117" s="253"/>
      <c r="Q117" s="253"/>
      <c r="R117" s="253"/>
      <c r="S117" s="253"/>
      <c r="T117" s="253"/>
      <c r="U117" s="254"/>
    </row>
    <row r="118" spans="1:22" ht="28.5" customHeight="1" x14ac:dyDescent="0.25">
      <c r="A118" s="350" t="s">
        <v>21</v>
      </c>
      <c r="B118" s="296"/>
      <c r="C118" s="296"/>
      <c r="D118" s="296"/>
      <c r="E118" s="297"/>
      <c r="F118" s="252"/>
      <c r="G118" s="253"/>
      <c r="H118" s="253"/>
      <c r="I118" s="253"/>
      <c r="J118" s="253"/>
      <c r="K118" s="253"/>
      <c r="L118" s="314"/>
      <c r="M118" s="316">
        <f>SUM(M81:M102)</f>
        <v>13654141067.35</v>
      </c>
      <c r="N118" s="252" t="s">
        <v>18</v>
      </c>
      <c r="O118" s="253"/>
      <c r="P118" s="253"/>
      <c r="Q118" s="253"/>
      <c r="R118" s="253"/>
      <c r="S118" s="253"/>
      <c r="T118" s="253"/>
      <c r="U118" s="254"/>
    </row>
    <row r="119" spans="1:22" x14ac:dyDescent="0.25">
      <c r="A119" s="300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9"/>
    </row>
    <row r="120" spans="1:22" ht="15" customHeight="1" x14ac:dyDescent="0.25">
      <c r="A120" s="317" t="s">
        <v>46</v>
      </c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3"/>
    </row>
    <row r="122" spans="1:22" x14ac:dyDescent="0.25">
      <c r="N122" s="319" t="s">
        <v>322</v>
      </c>
    </row>
    <row r="123" spans="1:22" x14ac:dyDescent="0.25">
      <c r="N123" s="319"/>
    </row>
    <row r="124" spans="1:22" s="304" customFormat="1" x14ac:dyDescent="0.25">
      <c r="N124" s="320" t="s">
        <v>47</v>
      </c>
      <c r="V124" s="305"/>
    </row>
    <row r="125" spans="1:22" x14ac:dyDescent="0.25">
      <c r="N125" s="319"/>
    </row>
    <row r="126" spans="1:22" x14ac:dyDescent="0.25">
      <c r="N126" s="319"/>
    </row>
    <row r="127" spans="1:22" x14ac:dyDescent="0.25">
      <c r="N127" s="319"/>
    </row>
    <row r="128" spans="1:22" x14ac:dyDescent="0.25">
      <c r="N128" s="319"/>
    </row>
    <row r="129" spans="1:21" x14ac:dyDescent="0.25">
      <c r="N129" s="321" t="str">
        <f>'TABEL 2.4'!M194</f>
        <v>ASHRAF ALI, SE</v>
      </c>
      <c r="O129" s="306"/>
      <c r="P129" s="306"/>
      <c r="Q129" s="306"/>
      <c r="R129" s="306"/>
      <c r="S129" s="306"/>
      <c r="T129" s="306"/>
      <c r="U129" s="306"/>
    </row>
    <row r="130" spans="1:21" s="230" customFormat="1" x14ac:dyDescent="0.25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319" t="str">
        <f>'TABEL 2.4'!M195</f>
        <v>NIP. 1967418 198903 1 002</v>
      </c>
      <c r="O130" s="231"/>
      <c r="P130" s="231"/>
      <c r="Q130" s="231"/>
      <c r="R130" s="231"/>
      <c r="S130" s="231"/>
      <c r="T130" s="231"/>
      <c r="U130" s="231"/>
    </row>
  </sheetData>
  <mergeCells count="47">
    <mergeCell ref="A109:A110"/>
    <mergeCell ref="K111:L111"/>
    <mergeCell ref="K112:L112"/>
    <mergeCell ref="K113:L113"/>
    <mergeCell ref="K114:L114"/>
    <mergeCell ref="K109:L109"/>
    <mergeCell ref="K108:L108"/>
    <mergeCell ref="K110:L110"/>
    <mergeCell ref="B97:B98"/>
    <mergeCell ref="E97:E98"/>
    <mergeCell ref="B103:B104"/>
    <mergeCell ref="E103:E104"/>
    <mergeCell ref="K103:L103"/>
    <mergeCell ref="K104:L104"/>
    <mergeCell ref="K100:L100"/>
    <mergeCell ref="K105:L105"/>
    <mergeCell ref="B74:U74"/>
    <mergeCell ref="A78:B78"/>
    <mergeCell ref="C78:E78"/>
    <mergeCell ref="F78:P78"/>
    <mergeCell ref="Q78:U79"/>
    <mergeCell ref="K107:L107"/>
    <mergeCell ref="B89:B90"/>
    <mergeCell ref="E89:E90"/>
    <mergeCell ref="K106:L106"/>
    <mergeCell ref="Q80:U80"/>
    <mergeCell ref="K82:L82"/>
    <mergeCell ref="K83:L83"/>
    <mergeCell ref="K84:L84"/>
    <mergeCell ref="K85:L85"/>
    <mergeCell ref="B94:B95"/>
    <mergeCell ref="E94:E95"/>
    <mergeCell ref="E81:E82"/>
    <mergeCell ref="K101:L101"/>
    <mergeCell ref="K102:L102"/>
    <mergeCell ref="K92:L92"/>
    <mergeCell ref="K94:L94"/>
    <mergeCell ref="K95:L95"/>
    <mergeCell ref="K79:L79"/>
    <mergeCell ref="J96:L96"/>
    <mergeCell ref="K97:L97"/>
    <mergeCell ref="K86:L86"/>
    <mergeCell ref="K87:L87"/>
    <mergeCell ref="K90:L90"/>
    <mergeCell ref="K98:L98"/>
    <mergeCell ref="K99:L99"/>
    <mergeCell ref="K89:L89"/>
  </mergeCells>
  <pageMargins left="0.19685039370078741" right="0.19685039370078741" top="0.59055118110236227" bottom="0.59055118110236227" header="0.19685039370078741" footer="0.19685039370078741"/>
  <pageSetup paperSize="9" scale="6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1" max="1" width="5.7109375" style="414" customWidth="1"/>
    <col min="2" max="7" width="27.42578125" style="414" customWidth="1"/>
    <col min="8" max="16384" width="9.140625" style="414"/>
  </cols>
  <sheetData>
    <row r="1" spans="1:7" s="415" customFormat="1" ht="23.25" customHeight="1" x14ac:dyDescent="0.25">
      <c r="A1" s="757" t="s">
        <v>312</v>
      </c>
      <c r="B1" s="757"/>
      <c r="C1" s="757"/>
      <c r="D1" s="757"/>
      <c r="E1" s="757"/>
      <c r="F1" s="757"/>
      <c r="G1" s="757"/>
    </row>
    <row r="2" spans="1:7" s="415" customFormat="1" ht="23.25" customHeight="1" x14ac:dyDescent="0.25">
      <c r="A2" s="757" t="s">
        <v>313</v>
      </c>
      <c r="B2" s="757"/>
      <c r="C2" s="757"/>
      <c r="D2" s="757"/>
      <c r="E2" s="757"/>
      <c r="F2" s="757"/>
      <c r="G2" s="757"/>
    </row>
    <row r="4" spans="1:7" s="415" customFormat="1" ht="30" x14ac:dyDescent="0.25">
      <c r="A4" s="415" t="s">
        <v>134</v>
      </c>
      <c r="B4" s="415" t="s">
        <v>314</v>
      </c>
      <c r="C4" s="415" t="s">
        <v>315</v>
      </c>
      <c r="D4" s="415" t="s">
        <v>316</v>
      </c>
      <c r="E4" s="415" t="s">
        <v>317</v>
      </c>
      <c r="F4" s="415" t="s">
        <v>318</v>
      </c>
      <c r="G4" s="415" t="s">
        <v>319</v>
      </c>
    </row>
    <row r="5" spans="1:7" s="418" customFormat="1" ht="11.25" x14ac:dyDescent="0.25">
      <c r="A5" s="417" t="s">
        <v>26</v>
      </c>
      <c r="B5" s="417" t="s">
        <v>27</v>
      </c>
      <c r="C5" s="417" t="s">
        <v>92</v>
      </c>
      <c r="D5" s="417" t="s">
        <v>93</v>
      </c>
      <c r="E5" s="417" t="s">
        <v>94</v>
      </c>
      <c r="F5" s="417" t="s">
        <v>95</v>
      </c>
      <c r="G5" s="417" t="s">
        <v>96</v>
      </c>
    </row>
    <row r="6" spans="1:7" x14ac:dyDescent="0.25">
      <c r="A6" s="416" t="s">
        <v>26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IKM 2018</vt:lpstr>
      <vt:lpstr>no</vt:lpstr>
      <vt:lpstr>TABEL 2.4</vt:lpstr>
      <vt:lpstr>TABEL 4</vt:lpstr>
      <vt:lpstr>FORM RENJA  </vt:lpstr>
      <vt:lpstr>Renja tahun+</vt:lpstr>
      <vt:lpstr>Sheet1</vt:lpstr>
      <vt:lpstr>'TABEL 2.4'!_Ref251954366</vt:lpstr>
      <vt:lpstr>'FORM RENJA  '!Print_Area</vt:lpstr>
      <vt:lpstr>'IKM 2018'!Print_Area</vt:lpstr>
      <vt:lpstr>no!Print_Area</vt:lpstr>
      <vt:lpstr>'Renja tahun+'!Print_Area</vt:lpstr>
      <vt:lpstr>'TABEL 2.4'!Print_Area</vt:lpstr>
      <vt:lpstr>'TABEL 4'!Print_Area</vt:lpstr>
      <vt:lpstr>'TABEL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..::: APLIKASI PERENCANAAN PEMBANGUNAN TINGKAT SKPD :::..</dc:title>
  <dc:creator>Sony Vaio</dc:creator>
  <cp:lastModifiedBy>Lenovo</cp:lastModifiedBy>
  <cp:lastPrinted>2019-02-25T04:53:51Z</cp:lastPrinted>
  <dcterms:created xsi:type="dcterms:W3CDTF">2010-02-16T00:37:59Z</dcterms:created>
  <dcterms:modified xsi:type="dcterms:W3CDTF">2019-05-08T11:38:08Z</dcterms:modified>
</cp:coreProperties>
</file>